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PAY10/x-ISM/PA10E_ISM-delete unzipped version/Student Exercise Files/Student Exercise Files/Chapter 8 Student Files/Chapter 8 - Six-Month Project Starting Files/"/>
    </mc:Choice>
  </mc:AlternateContent>
  <xr:revisionPtr revIDLastSave="0" documentId="8_{DFBA4595-C1CD-4679-8920-11E74753D648}" xr6:coauthVersionLast="47" xr6:coauthVersionMax="47" xr10:uidLastSave="{00000000-0000-0000-0000-000000000000}"/>
  <bookViews>
    <workbookView xWindow="28680" yWindow="-390" windowWidth="29040" windowHeight="15840" tabRatio="837" xr2:uid="{00000000-000D-0000-FFFF-FFFF00000000}"/>
  </bookViews>
  <sheets>
    <sheet name="Weeks 1-2" sheetId="14" r:id="rId1"/>
    <sheet name="Weeks 3-4" sheetId="15" r:id="rId2"/>
    <sheet name="Weeks 5-6" sheetId="16" r:id="rId3"/>
    <sheet name="Weeks 7-8" sheetId="17" r:id="rId4"/>
    <sheet name="Weeks 9-10" sheetId="18" r:id="rId5"/>
    <sheet name="Weeks 11-12" sheetId="19" r:id="rId6"/>
    <sheet name="Weeks 13-14" sheetId="20" r:id="rId7"/>
    <sheet name="Weeks 15-16" sheetId="21" r:id="rId8"/>
    <sheet name="Weeks 17-18" sheetId="6" r:id="rId9"/>
    <sheet name="Weeks 19-20" sheetId="7" r:id="rId10"/>
    <sheet name="Weeks 21-22" sheetId="8" r:id="rId11"/>
    <sheet name="Weeks 23-24" sheetId="9" r:id="rId12"/>
    <sheet name="Weeks 25-26" sheetId="10" r:id="rId13"/>
  </sheets>
  <definedNames>
    <definedName name="_xlnm.Print_Area" localSheetId="5">'Weeks 11-12'!$A$1:$R$22</definedName>
    <definedName name="_xlnm.Print_Area" localSheetId="0">'Weeks 1-2'!$A$1:$R$22</definedName>
    <definedName name="_xlnm.Print_Area" localSheetId="6">'Weeks 13-14'!$A$1:$R$22</definedName>
    <definedName name="_xlnm.Print_Area" localSheetId="7">'Weeks 15-16'!$A$1:$R$22</definedName>
    <definedName name="_xlnm.Print_Area" localSheetId="8">'Weeks 17-18'!$A$1:$R$22</definedName>
    <definedName name="_xlnm.Print_Area" localSheetId="9">'Weeks 19-20'!$A$1:$R$22</definedName>
    <definedName name="_xlnm.Print_Area" localSheetId="10">'Weeks 21-22'!$A$1:$R$22</definedName>
    <definedName name="_xlnm.Print_Area" localSheetId="11">'Weeks 23-24'!$A$1:$R$22</definedName>
    <definedName name="_xlnm.Print_Area" localSheetId="12">'Weeks 25-26'!$A$1:$R$22</definedName>
    <definedName name="_xlnm.Print_Area" localSheetId="1">'Weeks 3-4'!$A$1:$R$22</definedName>
    <definedName name="_xlnm.Print_Area" localSheetId="2">'Weeks 5-6'!$A$1:$R$22</definedName>
    <definedName name="_xlnm.Print_Area" localSheetId="3">'Weeks 7-8'!$A$1:$R$22</definedName>
    <definedName name="_xlnm.Print_Area" localSheetId="4">'Weeks 9-10'!$A$1:$R$22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5" l="1"/>
  <c r="O11" i="16"/>
  <c r="O11" i="17"/>
  <c r="O11" i="18"/>
  <c r="O11" i="19"/>
  <c r="O11" i="20"/>
  <c r="O11" i="21"/>
  <c r="O11" i="6"/>
  <c r="O11" i="7"/>
  <c r="O11" i="8"/>
  <c r="O11" i="9"/>
  <c r="O11" i="14"/>
  <c r="N19" i="15"/>
  <c r="N19" i="16"/>
  <c r="N19" i="17"/>
  <c r="N19" i="18"/>
  <c r="N19" i="19"/>
  <c r="N19" i="20"/>
  <c r="N19" i="21"/>
  <c r="N19" i="6"/>
  <c r="N19" i="7"/>
  <c r="N19" i="8"/>
  <c r="N19" i="9"/>
  <c r="N19" i="14"/>
  <c r="N15" i="15"/>
  <c r="N15" i="16"/>
  <c r="N15" i="17"/>
  <c r="N15" i="18"/>
  <c r="N15" i="19"/>
  <c r="N15" i="20"/>
  <c r="N15" i="21"/>
  <c r="N15" i="6"/>
  <c r="N15" i="7"/>
  <c r="N15" i="8"/>
  <c r="N15" i="9"/>
  <c r="N15" i="14"/>
  <c r="N11" i="15"/>
  <c r="N11" i="16"/>
  <c r="N11" i="17"/>
  <c r="N11" i="18"/>
  <c r="N11" i="19"/>
  <c r="N11" i="20"/>
  <c r="N11" i="21"/>
  <c r="N11" i="6"/>
  <c r="N11" i="7"/>
  <c r="N11" i="8"/>
  <c r="N11" i="9"/>
  <c r="N11" i="14"/>
  <c r="M19" i="15"/>
  <c r="M19" i="16"/>
  <c r="M19" i="17"/>
  <c r="M19" i="18"/>
  <c r="M19" i="19"/>
  <c r="M19" i="20"/>
  <c r="M19" i="21"/>
  <c r="M19" i="6"/>
  <c r="M19" i="7"/>
  <c r="M19" i="8"/>
  <c r="M19" i="9"/>
  <c r="M19" i="14"/>
  <c r="M15" i="15"/>
  <c r="M15" i="16"/>
  <c r="M15" i="17"/>
  <c r="M15" i="18"/>
  <c r="M15" i="19"/>
  <c r="M15" i="20"/>
  <c r="M15" i="21"/>
  <c r="M15" i="6"/>
  <c r="M15" i="7"/>
  <c r="M15" i="8"/>
  <c r="M15" i="9"/>
  <c r="M15" i="14"/>
  <c r="M11" i="15"/>
  <c r="M11" i="16"/>
  <c r="M11" i="17"/>
  <c r="M11" i="18"/>
  <c r="M11" i="19"/>
  <c r="M11" i="20"/>
  <c r="M11" i="21"/>
  <c r="M11" i="6"/>
  <c r="M11" i="7"/>
  <c r="M11" i="8"/>
  <c r="M11" i="9"/>
  <c r="M11" i="14"/>
  <c r="L19" i="15"/>
  <c r="L19" i="16"/>
  <c r="L19" i="17"/>
  <c r="L19" i="18"/>
  <c r="L19" i="19"/>
  <c r="L19" i="20"/>
  <c r="L19" i="21"/>
  <c r="L19" i="6"/>
  <c r="L19" i="7"/>
  <c r="L19" i="8"/>
  <c r="L19" i="9"/>
  <c r="L19" i="14"/>
  <c r="L15" i="15"/>
  <c r="L15" i="16"/>
  <c r="L15" i="17"/>
  <c r="L15" i="18"/>
  <c r="L15" i="19"/>
  <c r="L15" i="20"/>
  <c r="L15" i="21"/>
  <c r="L15" i="6"/>
  <c r="L15" i="7"/>
  <c r="L15" i="8"/>
  <c r="L15" i="9"/>
  <c r="L15" i="14"/>
  <c r="L11" i="15"/>
  <c r="L11" i="16"/>
  <c r="L11" i="17"/>
  <c r="L11" i="18"/>
  <c r="L11" i="19"/>
  <c r="L11" i="20"/>
  <c r="L11" i="21"/>
  <c r="L11" i="6"/>
  <c r="L11" i="7"/>
  <c r="L11" i="8"/>
  <c r="L11" i="9"/>
  <c r="L11" i="14"/>
  <c r="G19" i="21" l="1"/>
  <c r="F19" i="21"/>
  <c r="C19" i="21"/>
  <c r="H18" i="21"/>
  <c r="I18" i="21" s="1"/>
  <c r="F18" i="21"/>
  <c r="J18" i="21" s="1"/>
  <c r="I17" i="21"/>
  <c r="H17" i="21"/>
  <c r="F17" i="21"/>
  <c r="G15" i="21"/>
  <c r="C15" i="21"/>
  <c r="I14" i="21"/>
  <c r="I15" i="21" s="1"/>
  <c r="H14" i="21"/>
  <c r="F14" i="21"/>
  <c r="I13" i="21"/>
  <c r="H13" i="21"/>
  <c r="F13" i="21"/>
  <c r="F15" i="21" s="1"/>
  <c r="J11" i="21"/>
  <c r="F11" i="21"/>
  <c r="J10" i="21"/>
  <c r="J9" i="21"/>
  <c r="G19" i="20"/>
  <c r="C19" i="20"/>
  <c r="H18" i="20"/>
  <c r="I18" i="20" s="1"/>
  <c r="J18" i="20" s="1"/>
  <c r="F18" i="20"/>
  <c r="H17" i="20"/>
  <c r="I17" i="20" s="1"/>
  <c r="I19" i="20" s="1"/>
  <c r="F17" i="20"/>
  <c r="G15" i="20"/>
  <c r="C15" i="20"/>
  <c r="H14" i="20"/>
  <c r="I14" i="20" s="1"/>
  <c r="F14" i="20"/>
  <c r="J14" i="20" s="1"/>
  <c r="H13" i="20"/>
  <c r="I13" i="20" s="1"/>
  <c r="I15" i="20" s="1"/>
  <c r="F13" i="20"/>
  <c r="J13" i="20" s="1"/>
  <c r="F11" i="20"/>
  <c r="J10" i="20"/>
  <c r="J11" i="20" s="1"/>
  <c r="J9" i="20"/>
  <c r="G19" i="19"/>
  <c r="F19" i="19"/>
  <c r="C19" i="19"/>
  <c r="I18" i="19"/>
  <c r="J18" i="19" s="1"/>
  <c r="H18" i="19"/>
  <c r="F18" i="19"/>
  <c r="H17" i="19"/>
  <c r="I17" i="19" s="1"/>
  <c r="F17" i="19"/>
  <c r="G15" i="19"/>
  <c r="C15" i="19"/>
  <c r="I14" i="19"/>
  <c r="J14" i="19" s="1"/>
  <c r="H14" i="19"/>
  <c r="F14" i="19"/>
  <c r="I13" i="19"/>
  <c r="H13" i="19"/>
  <c r="F13" i="19"/>
  <c r="J13" i="19" s="1"/>
  <c r="F11" i="19"/>
  <c r="J10" i="19"/>
  <c r="J9" i="19"/>
  <c r="J11" i="19" s="1"/>
  <c r="G19" i="18"/>
  <c r="C19" i="18"/>
  <c r="H18" i="18"/>
  <c r="I18" i="18" s="1"/>
  <c r="F18" i="18"/>
  <c r="J18" i="18" s="1"/>
  <c r="H17" i="18"/>
  <c r="I17" i="18" s="1"/>
  <c r="F17" i="18"/>
  <c r="F19" i="18" s="1"/>
  <c r="G15" i="18"/>
  <c r="C15" i="18"/>
  <c r="H14" i="18"/>
  <c r="I14" i="18" s="1"/>
  <c r="F14" i="18"/>
  <c r="H13" i="18"/>
  <c r="I13" i="18" s="1"/>
  <c r="F13" i="18"/>
  <c r="J13" i="18" s="1"/>
  <c r="F11" i="18"/>
  <c r="J10" i="18"/>
  <c r="J11" i="18" s="1"/>
  <c r="J9" i="18"/>
  <c r="G19" i="17"/>
  <c r="C19" i="17"/>
  <c r="H18" i="17"/>
  <c r="I18" i="17" s="1"/>
  <c r="F18" i="17"/>
  <c r="I17" i="17"/>
  <c r="H17" i="17"/>
  <c r="F17" i="17"/>
  <c r="F19" i="17" s="1"/>
  <c r="I15" i="17"/>
  <c r="G15" i="17"/>
  <c r="C15" i="17"/>
  <c r="I14" i="17"/>
  <c r="H14" i="17"/>
  <c r="F14" i="17"/>
  <c r="J13" i="17"/>
  <c r="I13" i="17"/>
  <c r="H13" i="17"/>
  <c r="F13" i="17"/>
  <c r="F15" i="17" s="1"/>
  <c r="J11" i="17"/>
  <c r="F11" i="17"/>
  <c r="J10" i="17"/>
  <c r="J9" i="17"/>
  <c r="G19" i="16"/>
  <c r="C19" i="16"/>
  <c r="H18" i="16"/>
  <c r="I18" i="16" s="1"/>
  <c r="J18" i="16" s="1"/>
  <c r="F18" i="16"/>
  <c r="H17" i="16"/>
  <c r="I17" i="16" s="1"/>
  <c r="I19" i="16" s="1"/>
  <c r="F17" i="16"/>
  <c r="G15" i="16"/>
  <c r="C15" i="16"/>
  <c r="H14" i="16"/>
  <c r="I14" i="16" s="1"/>
  <c r="F14" i="16"/>
  <c r="H13" i="16"/>
  <c r="I13" i="16" s="1"/>
  <c r="F13" i="16"/>
  <c r="J13" i="16" s="1"/>
  <c r="F11" i="16"/>
  <c r="J10" i="16"/>
  <c r="J11" i="16" s="1"/>
  <c r="J9" i="16"/>
  <c r="G19" i="15"/>
  <c r="C19" i="15"/>
  <c r="I18" i="15"/>
  <c r="J18" i="15" s="1"/>
  <c r="H18" i="15"/>
  <c r="F18" i="15"/>
  <c r="H17" i="15"/>
  <c r="I17" i="15" s="1"/>
  <c r="I19" i="15" s="1"/>
  <c r="F17" i="15"/>
  <c r="F19" i="15" s="1"/>
  <c r="G15" i="15"/>
  <c r="C15" i="15"/>
  <c r="J14" i="15"/>
  <c r="I14" i="15"/>
  <c r="H14" i="15"/>
  <c r="F14" i="15"/>
  <c r="I13" i="15"/>
  <c r="I15" i="15" s="1"/>
  <c r="I20" i="15" s="1"/>
  <c r="H13" i="15"/>
  <c r="F13" i="15"/>
  <c r="J13" i="15" s="1"/>
  <c r="J15" i="15" s="1"/>
  <c r="F11" i="15"/>
  <c r="J10" i="15"/>
  <c r="J9" i="15"/>
  <c r="J11" i="15" s="1"/>
  <c r="G19" i="14"/>
  <c r="C19" i="14"/>
  <c r="H18" i="14"/>
  <c r="I18" i="14" s="1"/>
  <c r="F18" i="14"/>
  <c r="H17" i="14"/>
  <c r="I17" i="14" s="1"/>
  <c r="F17" i="14"/>
  <c r="F19" i="14" s="1"/>
  <c r="G15" i="14"/>
  <c r="C15" i="14"/>
  <c r="H14" i="14"/>
  <c r="I14" i="14" s="1"/>
  <c r="F14" i="14"/>
  <c r="H13" i="14"/>
  <c r="I13" i="14" s="1"/>
  <c r="F13" i="14"/>
  <c r="F11" i="14"/>
  <c r="J10" i="14"/>
  <c r="J9" i="14"/>
  <c r="J11" i="14" s="1"/>
  <c r="I17" i="10"/>
  <c r="H17" i="10"/>
  <c r="F17" i="10"/>
  <c r="J17" i="10" s="1"/>
  <c r="H13" i="10"/>
  <c r="I13" i="10" s="1"/>
  <c r="F13" i="10"/>
  <c r="J9" i="10"/>
  <c r="G19" i="9"/>
  <c r="C19" i="9"/>
  <c r="H18" i="9"/>
  <c r="I18" i="9" s="1"/>
  <c r="J18" i="9" s="1"/>
  <c r="F18" i="9"/>
  <c r="I17" i="9"/>
  <c r="I19" i="9" s="1"/>
  <c r="H17" i="9"/>
  <c r="F17" i="9"/>
  <c r="F19" i="9" s="1"/>
  <c r="G15" i="9"/>
  <c r="C15" i="9"/>
  <c r="H14" i="9"/>
  <c r="I14" i="9" s="1"/>
  <c r="F14" i="9"/>
  <c r="H13" i="9"/>
  <c r="I13" i="9" s="1"/>
  <c r="F13" i="9"/>
  <c r="F11" i="9"/>
  <c r="J10" i="9"/>
  <c r="J11" i="9" s="1"/>
  <c r="J9" i="9"/>
  <c r="G19" i="8"/>
  <c r="C19" i="8"/>
  <c r="H18" i="8"/>
  <c r="I18" i="8" s="1"/>
  <c r="J18" i="8" s="1"/>
  <c r="F18" i="8"/>
  <c r="H17" i="8"/>
  <c r="I17" i="8" s="1"/>
  <c r="I19" i="8" s="1"/>
  <c r="F17" i="8"/>
  <c r="J17" i="8" s="1"/>
  <c r="G15" i="8"/>
  <c r="C15" i="8"/>
  <c r="I14" i="8"/>
  <c r="H14" i="8"/>
  <c r="F14" i="8"/>
  <c r="H13" i="8"/>
  <c r="I13" i="8" s="1"/>
  <c r="I15" i="8" s="1"/>
  <c r="I20" i="8" s="1"/>
  <c r="F13" i="8"/>
  <c r="F11" i="8"/>
  <c r="J10" i="8"/>
  <c r="J9" i="8"/>
  <c r="J11" i="8" s="1"/>
  <c r="G19" i="7"/>
  <c r="C19" i="7"/>
  <c r="H18" i="7"/>
  <c r="I18" i="7" s="1"/>
  <c r="F18" i="7"/>
  <c r="I17" i="7"/>
  <c r="I19" i="7" s="1"/>
  <c r="H17" i="7"/>
  <c r="F17" i="7"/>
  <c r="G15" i="7"/>
  <c r="C15" i="7"/>
  <c r="I14" i="7"/>
  <c r="J14" i="7" s="1"/>
  <c r="H14" i="7"/>
  <c r="F14" i="7"/>
  <c r="H13" i="7"/>
  <c r="I13" i="7" s="1"/>
  <c r="F13" i="7"/>
  <c r="F15" i="7" s="1"/>
  <c r="F11" i="7"/>
  <c r="J10" i="7"/>
  <c r="J9" i="7"/>
  <c r="J11" i="7" s="1"/>
  <c r="Q11" i="6"/>
  <c r="F11" i="6"/>
  <c r="J11" i="6"/>
  <c r="J10" i="6"/>
  <c r="J9" i="6"/>
  <c r="J19" i="8" l="1"/>
  <c r="J18" i="7"/>
  <c r="F19" i="7"/>
  <c r="F20" i="7"/>
  <c r="F20" i="21"/>
  <c r="J18" i="17"/>
  <c r="F20" i="17"/>
  <c r="J13" i="8"/>
  <c r="J14" i="8"/>
  <c r="F15" i="8"/>
  <c r="J14" i="21"/>
  <c r="J13" i="21"/>
  <c r="J15" i="20"/>
  <c r="F15" i="20"/>
  <c r="J15" i="19"/>
  <c r="I15" i="19"/>
  <c r="J14" i="17"/>
  <c r="F15" i="16"/>
  <c r="I15" i="16"/>
  <c r="I20" i="16" s="1"/>
  <c r="I15" i="18"/>
  <c r="I19" i="19"/>
  <c r="J17" i="19"/>
  <c r="J19" i="19" s="1"/>
  <c r="J20" i="19" s="1"/>
  <c r="Q11" i="20"/>
  <c r="Q11" i="15"/>
  <c r="I20" i="19"/>
  <c r="Q11" i="14"/>
  <c r="J14" i="16"/>
  <c r="J15" i="16" s="1"/>
  <c r="J14" i="18"/>
  <c r="J15" i="18" s="1"/>
  <c r="J17" i="20"/>
  <c r="J19" i="20" s="1"/>
  <c r="I19" i="21"/>
  <c r="Q11" i="19"/>
  <c r="I20" i="20"/>
  <c r="J13" i="14"/>
  <c r="J18" i="14"/>
  <c r="J17" i="15"/>
  <c r="J19" i="15" s="1"/>
  <c r="Q15" i="15"/>
  <c r="I20" i="17"/>
  <c r="I15" i="14"/>
  <c r="Q11" i="16"/>
  <c r="J15" i="17"/>
  <c r="Q11" i="18"/>
  <c r="I19" i="14"/>
  <c r="J17" i="14"/>
  <c r="J19" i="14" s="1"/>
  <c r="J14" i="14"/>
  <c r="J17" i="16"/>
  <c r="J19" i="16" s="1"/>
  <c r="I19" i="17"/>
  <c r="F20" i="18"/>
  <c r="I19" i="18"/>
  <c r="J17" i="18"/>
  <c r="J19" i="18" s="1"/>
  <c r="I20" i="21"/>
  <c r="F19" i="16"/>
  <c r="Q11" i="17"/>
  <c r="J17" i="17"/>
  <c r="F19" i="20"/>
  <c r="F20" i="20" s="1"/>
  <c r="J17" i="21"/>
  <c r="J19" i="21" s="1"/>
  <c r="F15" i="15"/>
  <c r="F20" i="15" s="1"/>
  <c r="F15" i="19"/>
  <c r="F20" i="19" s="1"/>
  <c r="Q11" i="21"/>
  <c r="F15" i="14"/>
  <c r="F20" i="14" s="1"/>
  <c r="F15" i="18"/>
  <c r="I20" i="10"/>
  <c r="J13" i="10"/>
  <c r="J20" i="10" s="1"/>
  <c r="F20" i="10"/>
  <c r="Q11" i="8"/>
  <c r="Q11" i="9"/>
  <c r="J13" i="9"/>
  <c r="J15" i="9" s="1"/>
  <c r="Q19" i="8"/>
  <c r="I15" i="9"/>
  <c r="I20" i="9" s="1"/>
  <c r="J14" i="9"/>
  <c r="F15" i="9"/>
  <c r="F20" i="9" s="1"/>
  <c r="F19" i="8"/>
  <c r="J17" i="9"/>
  <c r="J19" i="9" s="1"/>
  <c r="Q11" i="7"/>
  <c r="I15" i="7"/>
  <c r="I20" i="7" s="1"/>
  <c r="J13" i="7"/>
  <c r="J15" i="7" s="1"/>
  <c r="J17" i="7"/>
  <c r="J19" i="7" s="1"/>
  <c r="H18" i="6"/>
  <c r="H17" i="6"/>
  <c r="I17" i="6" s="1"/>
  <c r="I19" i="6" s="1"/>
  <c r="H14" i="6"/>
  <c r="H13" i="6"/>
  <c r="G19" i="6"/>
  <c r="C19" i="6"/>
  <c r="I18" i="6"/>
  <c r="F18" i="6"/>
  <c r="F17" i="6"/>
  <c r="G15" i="6"/>
  <c r="C15" i="6"/>
  <c r="I14" i="6"/>
  <c r="I13" i="6"/>
  <c r="I15" i="6" s="1"/>
  <c r="I20" i="6" s="1"/>
  <c r="F14" i="6"/>
  <c r="F13" i="6"/>
  <c r="J19" i="17" l="1"/>
  <c r="J20" i="17" s="1"/>
  <c r="J15" i="8"/>
  <c r="F20" i="8"/>
  <c r="J14" i="6"/>
  <c r="F15" i="6"/>
  <c r="F20" i="6" s="1"/>
  <c r="J15" i="21"/>
  <c r="Q15" i="20"/>
  <c r="J20" i="20"/>
  <c r="Q15" i="19"/>
  <c r="F20" i="16"/>
  <c r="Q15" i="18"/>
  <c r="J20" i="18"/>
  <c r="J20" i="16"/>
  <c r="Q19" i="17"/>
  <c r="Q15" i="17"/>
  <c r="Q19" i="15"/>
  <c r="Q19" i="19"/>
  <c r="Q19" i="14"/>
  <c r="J15" i="14"/>
  <c r="J20" i="15"/>
  <c r="I20" i="18"/>
  <c r="Q19" i="21"/>
  <c r="J20" i="21"/>
  <c r="Q19" i="16"/>
  <c r="I20" i="14"/>
  <c r="J20" i="9"/>
  <c r="J20" i="8"/>
  <c r="Q15" i="7"/>
  <c r="J20" i="7"/>
  <c r="J17" i="6"/>
  <c r="J13" i="6"/>
  <c r="J18" i="6"/>
  <c r="J19" i="6"/>
  <c r="F19" i="6"/>
  <c r="Q19" i="9" l="1"/>
  <c r="Q19" i="7"/>
  <c r="Q19" i="6"/>
  <c r="Q19" i="20"/>
  <c r="Q19" i="18"/>
  <c r="Q15" i="9"/>
  <c r="Q15" i="8"/>
  <c r="J15" i="6"/>
  <c r="Q15" i="21"/>
  <c r="Q15" i="16"/>
  <c r="Q15" i="14"/>
  <c r="J20" i="14"/>
  <c r="Q15" i="6" l="1"/>
  <c r="J20" i="6"/>
</calcChain>
</file>

<file path=xl/sharedStrings.xml><?xml version="1.0" encoding="utf-8"?>
<sst xmlns="http://schemas.openxmlformats.org/spreadsheetml/2006/main" count="557" uniqueCount="28">
  <si>
    <t>Payroll Register</t>
  </si>
  <si>
    <t>Pay Period</t>
  </si>
  <si>
    <t>Pay Date</t>
  </si>
  <si>
    <t>Earnings</t>
  </si>
  <si>
    <t>Deductions</t>
  </si>
  <si>
    <t>Employee Name</t>
  </si>
  <si>
    <t>Regular Hours</t>
  </si>
  <si>
    <t>Regular Rate</t>
  </si>
  <si>
    <t>Regular Earnings</t>
  </si>
  <si>
    <t>Overtime Hours</t>
  </si>
  <si>
    <t>Overtime Rate</t>
  </si>
  <si>
    <t>Overtime Earnings</t>
  </si>
  <si>
    <t>Total Earnings</t>
  </si>
  <si>
    <t>FWT</t>
  </si>
  <si>
    <t>SWT</t>
  </si>
  <si>
    <t>Social Security</t>
  </si>
  <si>
    <t>Medicare</t>
  </si>
  <si>
    <t>Vol.  With.</t>
  </si>
  <si>
    <t>Check Number</t>
  </si>
  <si>
    <t>Net Pay</t>
  </si>
  <si>
    <t>Totals:</t>
  </si>
  <si>
    <t>Whitney, C.</t>
  </si>
  <si>
    <t>n/a</t>
  </si>
  <si>
    <t>C. W. Total</t>
  </si>
  <si>
    <t>Chen, T.</t>
  </si>
  <si>
    <t>T. C. Total</t>
  </si>
  <si>
    <t>Valencia, G.</t>
  </si>
  <si>
    <t>G.V.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</si>
</sst>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/>
    <xf numFmtId="0" fontId="0" fillId="2" borderId="4" xfId="0" applyFill="1" applyBorder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22" xfId="0" applyFill="1" applyBorder="1"/>
    <xf numFmtId="0" fontId="0" fillId="2" borderId="22" xfId="0" applyFill="1" applyBorder="1" applyAlignment="1">
      <alignment horizontal="left" indent="1"/>
    </xf>
    <xf numFmtId="0" fontId="0" fillId="2" borderId="13" xfId="0" applyFill="1" applyBorder="1"/>
    <xf numFmtId="0" fontId="0" fillId="2" borderId="14" xfId="0" applyFill="1" applyBorder="1"/>
    <xf numFmtId="0" fontId="0" fillId="2" borderId="23" xfId="0" applyFill="1" applyBorder="1"/>
    <xf numFmtId="0" fontId="0" fillId="2" borderId="24" xfId="0" applyFill="1" applyBorder="1"/>
    <xf numFmtId="0" fontId="0" fillId="2" borderId="25" xfId="0" applyFill="1" applyBorder="1"/>
    <xf numFmtId="44" fontId="0" fillId="2" borderId="15" xfId="1" applyFont="1" applyFill="1" applyBorder="1"/>
    <xf numFmtId="0" fontId="0" fillId="2" borderId="1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44" fontId="0" fillId="2" borderId="26" xfId="1" applyFont="1" applyFill="1" applyBorder="1"/>
    <xf numFmtId="44" fontId="0" fillId="2" borderId="20" xfId="1" applyFont="1" applyFill="1" applyBorder="1" applyAlignment="1">
      <alignment horizontal="center"/>
    </xf>
    <xf numFmtId="44" fontId="0" fillId="2" borderId="15" xfId="1" applyFont="1" applyFill="1" applyBorder="1" applyAlignment="1">
      <alignment horizontal="center"/>
    </xf>
    <xf numFmtId="0" fontId="0" fillId="2" borderId="22" xfId="0" applyFill="1" applyBorder="1" applyAlignment="1">
      <alignment horizontal="left"/>
    </xf>
    <xf numFmtId="44" fontId="0" fillId="2" borderId="15" xfId="0" applyNumberFormat="1" applyFill="1" applyBorder="1"/>
    <xf numFmtId="44" fontId="0" fillId="2" borderId="15" xfId="0" applyNumberFormat="1" applyFill="1" applyBorder="1" applyAlignment="1">
      <alignment horizontal="center"/>
    </xf>
    <xf numFmtId="44" fontId="0" fillId="2" borderId="0" xfId="0" applyNumberFormat="1" applyFill="1"/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1" fillId="2" borderId="19" xfId="0" applyNumberFormat="1" applyFont="1" applyFill="1" applyBorder="1" applyAlignment="1">
      <alignment horizontal="left"/>
    </xf>
    <xf numFmtId="0" fontId="1" fillId="2" borderId="19" xfId="0" applyFont="1" applyFill="1" applyBorder="1" applyAlignment="1">
      <alignment horizontal="left"/>
    </xf>
    <xf numFmtId="14" fontId="1" fillId="2" borderId="8" xfId="0" applyNumberFormat="1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2" borderId="1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F713B-3FEF-4E85-B379-65A1C9B13EDE}">
  <sheetPr>
    <pageSetUpPr fitToPage="1"/>
  </sheetPr>
  <dimension ref="B1:AA21"/>
  <sheetViews>
    <sheetView tabSelected="1" zoomScale="85" zoomScaleNormal="85" workbookViewId="0"/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140625" style="1" bestFit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44940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44940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239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33</v>
      </c>
      <c r="D13" s="28"/>
      <c r="E13" s="21">
        <v>14</v>
      </c>
      <c r="F13" s="22">
        <f>C13*E13</f>
        <v>462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462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4</v>
      </c>
      <c r="H14" s="21">
        <f>E14*1.5</f>
        <v>21</v>
      </c>
      <c r="I14" s="22">
        <f>G14*H14</f>
        <v>84</v>
      </c>
      <c r="J14" s="17">
        <f>F14+I14</f>
        <v>644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73</v>
      </c>
      <c r="D15" s="28"/>
      <c r="E15" s="25">
        <v>14</v>
      </c>
      <c r="F15" s="24">
        <f t="shared" ref="F15:J15" si="0">SUM(F13:F14)</f>
        <v>1022</v>
      </c>
      <c r="G15" s="19">
        <f t="shared" si="0"/>
        <v>4</v>
      </c>
      <c r="H15" s="25">
        <v>21</v>
      </c>
      <c r="I15" s="24">
        <f t="shared" si="0"/>
        <v>84</v>
      </c>
      <c r="J15" s="24">
        <f t="shared" si="0"/>
        <v>1106</v>
      </c>
      <c r="K15" s="17">
        <v>79</v>
      </c>
      <c r="L15" s="17">
        <f>ROUND((J15)*0.05, 2)</f>
        <v>55.3</v>
      </c>
      <c r="M15" s="17">
        <f>ROUND(J15*0.062, 2)</f>
        <v>68.569999999999993</v>
      </c>
      <c r="N15" s="17">
        <f>ROUND(J15*0.0145, 2)</f>
        <v>16.04</v>
      </c>
      <c r="O15" s="17">
        <v>0</v>
      </c>
      <c r="P15" s="18">
        <v>240</v>
      </c>
      <c r="Q15" s="20">
        <f>J15-K15-L15-M15-N15-O15</f>
        <v>887.09000000000015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29</v>
      </c>
      <c r="D17" s="28"/>
      <c r="E17" s="21">
        <v>12</v>
      </c>
      <c r="F17" s="22">
        <f>C17*E17</f>
        <v>348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348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480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69</v>
      </c>
      <c r="D19" s="28"/>
      <c r="E19" s="25">
        <v>12</v>
      </c>
      <c r="F19" s="24">
        <f t="shared" ref="F19:G19" si="1">SUM(F17:F18)</f>
        <v>828</v>
      </c>
      <c r="G19" s="19">
        <f t="shared" si="1"/>
        <v>0</v>
      </c>
      <c r="H19" s="25">
        <v>18</v>
      </c>
      <c r="I19" s="24">
        <f t="shared" ref="I19:J19" si="2">SUM(I17:I18)</f>
        <v>0</v>
      </c>
      <c r="J19" s="24">
        <f t="shared" si="2"/>
        <v>828</v>
      </c>
      <c r="K19" s="17">
        <v>0</v>
      </c>
      <c r="L19" s="17">
        <f>ROUND((J19)*0.05, 2)</f>
        <v>41.4</v>
      </c>
      <c r="M19" s="17">
        <f>ROUND(J19*0.062, 2)</f>
        <v>51.34</v>
      </c>
      <c r="N19" s="17">
        <f>ROUND(J19*0.0145, 2)</f>
        <v>12.01</v>
      </c>
      <c r="O19" s="17">
        <v>0</v>
      </c>
      <c r="P19" s="18">
        <v>241</v>
      </c>
      <c r="Q19" s="20">
        <f>J19-K19-L19-M19-N19-O19</f>
        <v>723.25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9850</v>
      </c>
      <c r="G20" s="12"/>
      <c r="H20" s="12"/>
      <c r="I20" s="17">
        <f>I11+I15+I19</f>
        <v>84</v>
      </c>
      <c r="J20" s="17">
        <f>J11+J15+J19</f>
        <v>9934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81899-CAA0-454C-A695-E8A80A3BE39E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7109375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45066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45066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266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1</v>
      </c>
      <c r="H13" s="21">
        <f>E13*1.5</f>
        <v>21</v>
      </c>
      <c r="I13" s="22">
        <f>G13*H13</f>
        <v>21</v>
      </c>
      <c r="J13" s="17">
        <f>F13+I13</f>
        <v>581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0</v>
      </c>
      <c r="H14" s="21">
        <f>E14*1.5</f>
        <v>21</v>
      </c>
      <c r="I14" s="22">
        <f>G14*H14</f>
        <v>0</v>
      </c>
      <c r="J14" s="17">
        <f>F14+I14</f>
        <v>560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1</v>
      </c>
      <c r="H15" s="25">
        <v>21</v>
      </c>
      <c r="I15" s="24">
        <f t="shared" si="0"/>
        <v>21</v>
      </c>
      <c r="J15" s="24">
        <f t="shared" si="0"/>
        <v>1141</v>
      </c>
      <c r="K15" s="17">
        <v>83</v>
      </c>
      <c r="L15" s="17">
        <f>ROUND((J15)*0.05, 2)</f>
        <v>57.05</v>
      </c>
      <c r="M15" s="17">
        <f>ROUND(J15*0.062, 2)</f>
        <v>70.739999999999995</v>
      </c>
      <c r="N15" s="17">
        <f>ROUND(J15*0.0145, 2)</f>
        <v>16.54</v>
      </c>
      <c r="O15" s="17">
        <v>0</v>
      </c>
      <c r="P15" s="18">
        <v>267</v>
      </c>
      <c r="Q15" s="20">
        <f>J15-K15-L15-M15-N15-O15</f>
        <v>913.67000000000007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1</v>
      </c>
      <c r="H17" s="21">
        <f>E17*1.5</f>
        <v>18</v>
      </c>
      <c r="I17" s="22">
        <f>G17*H17</f>
        <v>18</v>
      </c>
      <c r="J17" s="17">
        <f>F17+I17</f>
        <v>498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35</v>
      </c>
      <c r="D18" s="28"/>
      <c r="E18" s="21">
        <v>12</v>
      </c>
      <c r="F18" s="22">
        <f>C18*E18</f>
        <v>420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420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75</v>
      </c>
      <c r="D19" s="28"/>
      <c r="E19" s="25">
        <v>12</v>
      </c>
      <c r="F19" s="24">
        <f t="shared" ref="F19:G19" si="1">SUM(F17:F18)</f>
        <v>900</v>
      </c>
      <c r="G19" s="19">
        <f t="shared" si="1"/>
        <v>1</v>
      </c>
      <c r="H19" s="25">
        <v>18</v>
      </c>
      <c r="I19" s="24">
        <f t="shared" ref="I19:J19" si="2">SUM(I17:I18)</f>
        <v>18</v>
      </c>
      <c r="J19" s="24">
        <f t="shared" si="2"/>
        <v>918</v>
      </c>
      <c r="K19" s="17">
        <v>0</v>
      </c>
      <c r="L19" s="17">
        <f>ROUND((J19)*0.05, 2)</f>
        <v>45.9</v>
      </c>
      <c r="M19" s="17">
        <f>ROUND(J19*0.062, 2)</f>
        <v>56.92</v>
      </c>
      <c r="N19" s="17">
        <f>ROUND(J19*0.0145, 2)</f>
        <v>13.31</v>
      </c>
      <c r="O19" s="17">
        <v>0</v>
      </c>
      <c r="P19" s="18">
        <v>268</v>
      </c>
      <c r="Q19" s="20">
        <f>J19-K19-L19-M19-N19-O19</f>
        <v>801.87000000000012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10020</v>
      </c>
      <c r="G20" s="12"/>
      <c r="H20" s="12"/>
      <c r="I20" s="17">
        <f>I11+I15+I19</f>
        <v>39</v>
      </c>
      <c r="J20" s="17">
        <f>J11+J15+J19</f>
        <v>10059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EE67D-8986-4FA8-A854-92FB035EA577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140625" style="1" bestFit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45080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45080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269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1</v>
      </c>
      <c r="H13" s="21">
        <f>E13*1.5</f>
        <v>21</v>
      </c>
      <c r="I13" s="22">
        <f>G13*H13</f>
        <v>21</v>
      </c>
      <c r="J13" s="17">
        <f>F13+I13</f>
        <v>581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33</v>
      </c>
      <c r="D14" s="28"/>
      <c r="E14" s="21">
        <v>14</v>
      </c>
      <c r="F14" s="22">
        <f>C14*E14</f>
        <v>462</v>
      </c>
      <c r="G14" s="19">
        <v>0</v>
      </c>
      <c r="H14" s="21">
        <f>E14*1.5</f>
        <v>21</v>
      </c>
      <c r="I14" s="22">
        <f>G14*H14</f>
        <v>0</v>
      </c>
      <c r="J14" s="17">
        <f>F14+I14</f>
        <v>462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73</v>
      </c>
      <c r="D15" s="28"/>
      <c r="E15" s="25">
        <v>14</v>
      </c>
      <c r="F15" s="24">
        <f t="shared" ref="F15:J15" si="0">SUM(F13:F14)</f>
        <v>1022</v>
      </c>
      <c r="G15" s="19">
        <f t="shared" si="0"/>
        <v>1</v>
      </c>
      <c r="H15" s="25">
        <v>21</v>
      </c>
      <c r="I15" s="24">
        <f t="shared" si="0"/>
        <v>21</v>
      </c>
      <c r="J15" s="24">
        <f t="shared" si="0"/>
        <v>1043</v>
      </c>
      <c r="K15" s="17">
        <v>72</v>
      </c>
      <c r="L15" s="17">
        <f>ROUND((J15)*0.05, 2)</f>
        <v>52.15</v>
      </c>
      <c r="M15" s="17">
        <f>ROUND(J15*0.062, 2)</f>
        <v>64.67</v>
      </c>
      <c r="N15" s="17">
        <f>ROUND(J15*0.0145, 2)</f>
        <v>15.12</v>
      </c>
      <c r="O15" s="17">
        <v>0</v>
      </c>
      <c r="P15" s="18">
        <v>270</v>
      </c>
      <c r="Q15" s="20">
        <f>J15-K15-L15-M15-N15-O15</f>
        <v>839.06000000000006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480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33</v>
      </c>
      <c r="D18" s="28"/>
      <c r="E18" s="21">
        <v>12</v>
      </c>
      <c r="F18" s="22">
        <f>C18*E18</f>
        <v>396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396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73</v>
      </c>
      <c r="D19" s="28"/>
      <c r="E19" s="25">
        <v>12</v>
      </c>
      <c r="F19" s="24">
        <f t="shared" ref="F19:G19" si="1">SUM(F17:F18)</f>
        <v>876</v>
      </c>
      <c r="G19" s="19">
        <f t="shared" si="1"/>
        <v>0</v>
      </c>
      <c r="H19" s="25">
        <v>18</v>
      </c>
      <c r="I19" s="24">
        <f t="shared" ref="I19:J19" si="2">SUM(I17:I18)</f>
        <v>0</v>
      </c>
      <c r="J19" s="24">
        <f t="shared" si="2"/>
        <v>876</v>
      </c>
      <c r="K19" s="17">
        <v>0</v>
      </c>
      <c r="L19" s="17">
        <f>ROUND((J19)*0.05, 2)</f>
        <v>43.8</v>
      </c>
      <c r="M19" s="17">
        <f>ROUND(J19*0.062, 2)</f>
        <v>54.31</v>
      </c>
      <c r="N19" s="17">
        <f>ROUND(J19*0.0145, 2)</f>
        <v>12.7</v>
      </c>
      <c r="O19" s="17">
        <v>0</v>
      </c>
      <c r="P19" s="18">
        <v>271</v>
      </c>
      <c r="Q19" s="20">
        <f>J19-K19-L19-M19-N19-O19</f>
        <v>765.19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9898</v>
      </c>
      <c r="G20" s="12"/>
      <c r="H20" s="12"/>
      <c r="I20" s="17">
        <f>I11+I15+I19</f>
        <v>21</v>
      </c>
      <c r="J20" s="17">
        <f>J11+J15+J19</f>
        <v>9919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44D87-BAE2-4424-971D-5FA1159B8D28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2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45094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45094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272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1</v>
      </c>
      <c r="H13" s="21">
        <f>E13*1.5</f>
        <v>21</v>
      </c>
      <c r="I13" s="22">
        <f>G13*H13</f>
        <v>21</v>
      </c>
      <c r="J13" s="17">
        <f>F13+I13</f>
        <v>581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1</v>
      </c>
      <c r="H14" s="21">
        <f>E14*1.5</f>
        <v>21</v>
      </c>
      <c r="I14" s="22">
        <f>G14*H14</f>
        <v>21</v>
      </c>
      <c r="J14" s="17">
        <f>F14+I14</f>
        <v>581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2</v>
      </c>
      <c r="H15" s="25">
        <v>21</v>
      </c>
      <c r="I15" s="24">
        <f t="shared" si="0"/>
        <v>42</v>
      </c>
      <c r="J15" s="24">
        <f t="shared" si="0"/>
        <v>1162</v>
      </c>
      <c r="K15" s="17">
        <v>87</v>
      </c>
      <c r="L15" s="17">
        <f>ROUND((J15)*0.05, 2)</f>
        <v>58.1</v>
      </c>
      <c r="M15" s="17">
        <f>ROUND(J15*0.062, 2)</f>
        <v>72.040000000000006</v>
      </c>
      <c r="N15" s="17">
        <f>ROUND(J15*0.0145, 2)</f>
        <v>16.850000000000001</v>
      </c>
      <c r="O15" s="17">
        <v>0</v>
      </c>
      <c r="P15" s="18">
        <v>273</v>
      </c>
      <c r="Q15" s="20">
        <f>J15-K15-L15-M15-N15-O15</f>
        <v>928.01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5</v>
      </c>
      <c r="H17" s="21">
        <f>E17*1.5</f>
        <v>18</v>
      </c>
      <c r="I17" s="22">
        <f>G17*H17</f>
        <v>90</v>
      </c>
      <c r="J17" s="17">
        <f>F17+I17</f>
        <v>570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480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80</v>
      </c>
      <c r="D19" s="28"/>
      <c r="E19" s="25">
        <v>12</v>
      </c>
      <c r="F19" s="24">
        <f t="shared" ref="F19:G19" si="1">SUM(F17:F18)</f>
        <v>960</v>
      </c>
      <c r="G19" s="19">
        <f t="shared" si="1"/>
        <v>5</v>
      </c>
      <c r="H19" s="25">
        <v>18</v>
      </c>
      <c r="I19" s="24">
        <f t="shared" ref="I19:J19" si="2">SUM(I17:I18)</f>
        <v>90</v>
      </c>
      <c r="J19" s="24">
        <f t="shared" si="2"/>
        <v>1050</v>
      </c>
      <c r="K19" s="17">
        <v>0</v>
      </c>
      <c r="L19" s="17">
        <f>ROUND((J19)*0.05, 2)</f>
        <v>52.5</v>
      </c>
      <c r="M19" s="17">
        <f>ROUND(J19*0.062, 2)</f>
        <v>65.099999999999994</v>
      </c>
      <c r="N19" s="17">
        <f>ROUND(J19*0.0145, 2)</f>
        <v>15.23</v>
      </c>
      <c r="O19" s="17">
        <v>0</v>
      </c>
      <c r="P19" s="18">
        <v>274</v>
      </c>
      <c r="Q19" s="20">
        <f>J19-K19-L19-M19-N19-O19</f>
        <v>917.17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10080</v>
      </c>
      <c r="G20" s="12"/>
      <c r="H20" s="12"/>
      <c r="I20" s="17">
        <f>I11+I15+I19</f>
        <v>132</v>
      </c>
      <c r="J20" s="17">
        <f>J11+J15+J19</f>
        <v>10212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7B283-7D23-452A-A08F-7B42E0B1C069}">
  <sheetPr>
    <pageSetUpPr fitToPage="1"/>
  </sheetPr>
  <dimension ref="B1:AA21"/>
  <sheetViews>
    <sheetView zoomScale="85" zoomScaleNormal="85" workbookViewId="0">
      <selection activeCell="F29" sqref="F29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140625" style="1" bestFit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45108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45108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/>
      <c r="C10" s="27"/>
      <c r="D10" s="28"/>
      <c r="E10" s="21"/>
      <c r="F10" s="22"/>
      <c r="G10" s="19"/>
      <c r="H10" s="21"/>
      <c r="I10" s="22"/>
      <c r="J10" s="17"/>
      <c r="K10" s="17"/>
      <c r="L10" s="17"/>
      <c r="M10" s="17"/>
      <c r="N10" s="17"/>
      <c r="O10" s="17"/>
      <c r="P10" s="18"/>
      <c r="Q10" s="20"/>
    </row>
    <row r="11" spans="2:27" x14ac:dyDescent="0.25">
      <c r="B11" s="11"/>
      <c r="C11" s="27"/>
      <c r="D11" s="28"/>
      <c r="E11" s="21"/>
      <c r="F11" s="22"/>
      <c r="G11" s="19"/>
      <c r="H11" s="21"/>
      <c r="I11" s="22"/>
      <c r="J11" s="17"/>
      <c r="K11" s="17"/>
      <c r="L11" s="17"/>
      <c r="M11" s="17"/>
      <c r="N11" s="17"/>
      <c r="O11" s="17"/>
      <c r="P11" s="18"/>
      <c r="Q11" s="20"/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33</v>
      </c>
      <c r="D13" s="28"/>
      <c r="E13" s="21">
        <v>14</v>
      </c>
      <c r="F13" s="22">
        <f>C13*E13</f>
        <v>462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462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/>
      <c r="C14" s="27"/>
      <c r="D14" s="28"/>
      <c r="E14" s="21"/>
      <c r="F14" s="22"/>
      <c r="G14" s="19"/>
      <c r="H14" s="21"/>
      <c r="I14" s="22"/>
      <c r="J14" s="17"/>
      <c r="K14" s="17"/>
      <c r="L14" s="17"/>
      <c r="M14" s="17"/>
      <c r="N14" s="17"/>
      <c r="O14" s="17"/>
      <c r="P14" s="18"/>
      <c r="Q14" s="20"/>
    </row>
    <row r="15" spans="2:27" x14ac:dyDescent="0.25">
      <c r="B15" s="11"/>
      <c r="C15" s="27"/>
      <c r="D15" s="28"/>
      <c r="E15" s="25"/>
      <c r="F15" s="24"/>
      <c r="G15" s="19"/>
      <c r="H15" s="25"/>
      <c r="I15" s="24"/>
      <c r="J15" s="24"/>
      <c r="K15" s="17"/>
      <c r="L15" s="17"/>
      <c r="M15" s="17"/>
      <c r="N15" s="17"/>
      <c r="O15" s="17"/>
      <c r="P15" s="18"/>
      <c r="Q15" s="20"/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32</v>
      </c>
      <c r="D17" s="28"/>
      <c r="E17" s="21">
        <v>12</v>
      </c>
      <c r="F17" s="22">
        <f>C17*E17</f>
        <v>384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384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/>
      <c r="C18" s="27"/>
      <c r="D18" s="28"/>
      <c r="E18" s="21"/>
      <c r="F18" s="22"/>
      <c r="G18" s="19"/>
      <c r="H18" s="21"/>
      <c r="I18" s="22"/>
      <c r="J18" s="17"/>
      <c r="K18" s="17"/>
      <c r="L18" s="17"/>
      <c r="M18" s="17"/>
      <c r="N18" s="17"/>
      <c r="O18" s="17"/>
      <c r="P18" s="18"/>
      <c r="Q18" s="20"/>
    </row>
    <row r="19" spans="2:17" x14ac:dyDescent="0.25">
      <c r="B19" s="11"/>
      <c r="C19" s="27"/>
      <c r="D19" s="28"/>
      <c r="E19" s="25"/>
      <c r="F19" s="24"/>
      <c r="G19" s="19"/>
      <c r="H19" s="25"/>
      <c r="I19" s="24"/>
      <c r="J19" s="24"/>
      <c r="K19" s="17"/>
      <c r="L19" s="17"/>
      <c r="M19" s="17"/>
      <c r="N19" s="17"/>
      <c r="O19" s="17"/>
      <c r="P19" s="18"/>
      <c r="Q19" s="20"/>
    </row>
    <row r="20" spans="2:17" x14ac:dyDescent="0.25">
      <c r="B20" s="11" t="s">
        <v>20</v>
      </c>
      <c r="C20" s="12"/>
      <c r="D20" s="12"/>
      <c r="E20" s="12"/>
      <c r="F20" s="17">
        <f>F11+F15+F19</f>
        <v>0</v>
      </c>
      <c r="G20" s="12"/>
      <c r="H20" s="12"/>
      <c r="I20" s="17">
        <f>I11+I15+I19</f>
        <v>0</v>
      </c>
      <c r="J20" s="17">
        <f>J11+J15+J19</f>
        <v>0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36FBC-BD27-4276-B50D-2A50AB0460EF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140625" style="1" bestFit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44954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44954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242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33</v>
      </c>
      <c r="D13" s="28"/>
      <c r="E13" s="21">
        <v>14</v>
      </c>
      <c r="F13" s="22">
        <f>C13*E13</f>
        <v>462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462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4</v>
      </c>
      <c r="H14" s="21">
        <f>E14*1.5</f>
        <v>21</v>
      </c>
      <c r="I14" s="22">
        <f>G14*H14</f>
        <v>84</v>
      </c>
      <c r="J14" s="17">
        <f>F14+I14</f>
        <v>644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73</v>
      </c>
      <c r="D15" s="28"/>
      <c r="E15" s="25">
        <v>14</v>
      </c>
      <c r="F15" s="24">
        <f t="shared" ref="F15:J15" si="0">SUM(F13:F14)</f>
        <v>1022</v>
      </c>
      <c r="G15" s="19">
        <f t="shared" si="0"/>
        <v>4</v>
      </c>
      <c r="H15" s="25">
        <v>21</v>
      </c>
      <c r="I15" s="24">
        <f t="shared" si="0"/>
        <v>84</v>
      </c>
      <c r="J15" s="24">
        <f t="shared" si="0"/>
        <v>1106</v>
      </c>
      <c r="K15" s="17">
        <v>79</v>
      </c>
      <c r="L15" s="17">
        <f>ROUND((J15)*0.05, 2)</f>
        <v>55.3</v>
      </c>
      <c r="M15" s="17">
        <f>ROUND(J15*0.062, 2)</f>
        <v>68.569999999999993</v>
      </c>
      <c r="N15" s="17">
        <f>ROUND(J15*0.0145, 2)</f>
        <v>16.04</v>
      </c>
      <c r="O15" s="17">
        <v>0</v>
      </c>
      <c r="P15" s="18">
        <v>243</v>
      </c>
      <c r="Q15" s="20">
        <f>J15-K15-L15-M15-N15-O15</f>
        <v>887.09000000000015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31</v>
      </c>
      <c r="D17" s="28"/>
      <c r="E17" s="21">
        <v>12</v>
      </c>
      <c r="F17" s="22">
        <f>C17*E17</f>
        <v>372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372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480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71</v>
      </c>
      <c r="D19" s="28"/>
      <c r="E19" s="25">
        <v>12</v>
      </c>
      <c r="F19" s="24">
        <f t="shared" ref="F19:G19" si="1">SUM(F17:F18)</f>
        <v>852</v>
      </c>
      <c r="G19" s="19">
        <f t="shared" si="1"/>
        <v>0</v>
      </c>
      <c r="H19" s="25">
        <v>18</v>
      </c>
      <c r="I19" s="24">
        <f t="shared" ref="I19:J19" si="2">SUM(I17:I18)</f>
        <v>0</v>
      </c>
      <c r="J19" s="24">
        <f t="shared" si="2"/>
        <v>852</v>
      </c>
      <c r="K19" s="17">
        <v>0</v>
      </c>
      <c r="L19" s="17">
        <f>ROUND((J19)*0.05, 2)</f>
        <v>42.6</v>
      </c>
      <c r="M19" s="17">
        <f>ROUND(J19*0.062, 2)</f>
        <v>52.82</v>
      </c>
      <c r="N19" s="17">
        <f>ROUND(J19*0.0145, 2)</f>
        <v>12.35</v>
      </c>
      <c r="O19" s="17">
        <v>0</v>
      </c>
      <c r="P19" s="18">
        <v>244</v>
      </c>
      <c r="Q19" s="20">
        <f>J19-K19-L19-M19-N19-O19</f>
        <v>744.2299999999999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9874</v>
      </c>
      <c r="G20" s="12"/>
      <c r="H20" s="12"/>
      <c r="I20" s="17">
        <f>I11+I15+I19</f>
        <v>84</v>
      </c>
      <c r="J20" s="17">
        <f>J11+J15+J19</f>
        <v>9958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F13EB-39FB-4F10-BEB2-88AAA5E2199F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42578125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44968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44968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245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1</v>
      </c>
      <c r="H13" s="21">
        <f>E13*1.5</f>
        <v>21</v>
      </c>
      <c r="I13" s="22">
        <f>G13*H13</f>
        <v>21</v>
      </c>
      <c r="J13" s="17">
        <f>F13+I13</f>
        <v>581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1</v>
      </c>
      <c r="H14" s="21">
        <f>E14*1.5</f>
        <v>21</v>
      </c>
      <c r="I14" s="22">
        <f>G14*H14</f>
        <v>21</v>
      </c>
      <c r="J14" s="17">
        <f>F14+I14</f>
        <v>581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2</v>
      </c>
      <c r="H15" s="25">
        <v>21</v>
      </c>
      <c r="I15" s="24">
        <f t="shared" si="0"/>
        <v>42</v>
      </c>
      <c r="J15" s="24">
        <f t="shared" si="0"/>
        <v>1162</v>
      </c>
      <c r="K15" s="17">
        <v>87</v>
      </c>
      <c r="L15" s="17">
        <f>ROUND((J15)*0.05, 2)</f>
        <v>58.1</v>
      </c>
      <c r="M15" s="17">
        <f>ROUND(J15*0.062, 2)</f>
        <v>72.040000000000006</v>
      </c>
      <c r="N15" s="17">
        <f>ROUND(J15*0.0145, 2)</f>
        <v>16.850000000000001</v>
      </c>
      <c r="O15" s="17">
        <v>0</v>
      </c>
      <c r="P15" s="18">
        <v>246</v>
      </c>
      <c r="Q15" s="20">
        <f>J15-K15-L15-M15-N15-O15</f>
        <v>928.01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5</v>
      </c>
      <c r="H17" s="21">
        <f>E17*1.5</f>
        <v>18</v>
      </c>
      <c r="I17" s="22">
        <f>G17*H17</f>
        <v>90</v>
      </c>
      <c r="J17" s="17">
        <f>F17+I17</f>
        <v>570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480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80</v>
      </c>
      <c r="D19" s="28"/>
      <c r="E19" s="25">
        <v>12</v>
      </c>
      <c r="F19" s="24">
        <f t="shared" ref="F19:G19" si="1">SUM(F17:F18)</f>
        <v>960</v>
      </c>
      <c r="G19" s="19">
        <f t="shared" si="1"/>
        <v>5</v>
      </c>
      <c r="H19" s="25">
        <v>18</v>
      </c>
      <c r="I19" s="24">
        <f t="shared" ref="I19:J19" si="2">SUM(I17:I18)</f>
        <v>90</v>
      </c>
      <c r="J19" s="24">
        <f t="shared" si="2"/>
        <v>1050</v>
      </c>
      <c r="K19" s="17">
        <v>0</v>
      </c>
      <c r="L19" s="17">
        <f>ROUND((J19)*0.05, 2)</f>
        <v>52.5</v>
      </c>
      <c r="M19" s="17">
        <f>ROUND(J19*0.062, 2)</f>
        <v>65.099999999999994</v>
      </c>
      <c r="N19" s="17">
        <f>ROUND(J19*0.0145, 2)</f>
        <v>15.23</v>
      </c>
      <c r="O19" s="17">
        <v>0</v>
      </c>
      <c r="P19" s="18">
        <v>247</v>
      </c>
      <c r="Q19" s="20">
        <f>J19-K19-L19-M19-N19-O19</f>
        <v>917.17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10080</v>
      </c>
      <c r="G20" s="12"/>
      <c r="H20" s="12"/>
      <c r="I20" s="17">
        <f>I11+I15+I19</f>
        <v>132</v>
      </c>
      <c r="J20" s="17">
        <f>J11+J15+J19</f>
        <v>10212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4226D-8EDE-4D45-AA54-2529DEFEF77C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140625" style="1" bestFit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44982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44982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248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36</v>
      </c>
      <c r="D13" s="28"/>
      <c r="E13" s="21">
        <v>14</v>
      </c>
      <c r="F13" s="22">
        <f>C13*E13</f>
        <v>504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504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33</v>
      </c>
      <c r="D14" s="28"/>
      <c r="E14" s="21">
        <v>14</v>
      </c>
      <c r="F14" s="22">
        <f>C14*E14</f>
        <v>462</v>
      </c>
      <c r="G14" s="19">
        <v>0</v>
      </c>
      <c r="H14" s="21">
        <f>E14*1.5</f>
        <v>21</v>
      </c>
      <c r="I14" s="22">
        <f>G14*H14</f>
        <v>0</v>
      </c>
      <c r="J14" s="17">
        <f>F14+I14</f>
        <v>462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69</v>
      </c>
      <c r="D15" s="28"/>
      <c r="E15" s="25">
        <v>14</v>
      </c>
      <c r="F15" s="24">
        <f t="shared" ref="F15:J15" si="0">SUM(F13:F14)</f>
        <v>966</v>
      </c>
      <c r="G15" s="19">
        <f t="shared" si="0"/>
        <v>0</v>
      </c>
      <c r="H15" s="25">
        <v>21</v>
      </c>
      <c r="I15" s="24">
        <f t="shared" si="0"/>
        <v>0</v>
      </c>
      <c r="J15" s="24">
        <f t="shared" si="0"/>
        <v>966</v>
      </c>
      <c r="K15" s="17">
        <v>65</v>
      </c>
      <c r="L15" s="17">
        <f>ROUND((J15)*0.05, 2)</f>
        <v>48.3</v>
      </c>
      <c r="M15" s="17">
        <f>ROUND(J15*0.062, 2)</f>
        <v>59.89</v>
      </c>
      <c r="N15" s="17">
        <f>ROUND(J15*0.0145, 2)</f>
        <v>14.01</v>
      </c>
      <c r="O15" s="17">
        <v>0</v>
      </c>
      <c r="P15" s="18">
        <v>249</v>
      </c>
      <c r="Q15" s="20">
        <f>J15-K15-L15-M15-N15-O15</f>
        <v>778.80000000000007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480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33</v>
      </c>
      <c r="D18" s="28"/>
      <c r="E18" s="21">
        <v>12</v>
      </c>
      <c r="F18" s="22">
        <f>C18*E18</f>
        <v>396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396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73</v>
      </c>
      <c r="D19" s="28"/>
      <c r="E19" s="25">
        <v>12</v>
      </c>
      <c r="F19" s="24">
        <f t="shared" ref="F19:G19" si="1">SUM(F17:F18)</f>
        <v>876</v>
      </c>
      <c r="G19" s="19">
        <f t="shared" si="1"/>
        <v>0</v>
      </c>
      <c r="H19" s="25">
        <v>18</v>
      </c>
      <c r="I19" s="24">
        <f t="shared" ref="I19:J19" si="2">SUM(I17:I18)</f>
        <v>0</v>
      </c>
      <c r="J19" s="24">
        <f t="shared" si="2"/>
        <v>876</v>
      </c>
      <c r="K19" s="17">
        <v>0</v>
      </c>
      <c r="L19" s="17">
        <f>ROUND((J19)*0.05, 2)</f>
        <v>43.8</v>
      </c>
      <c r="M19" s="17">
        <f>ROUND(J19*0.062, 2)</f>
        <v>54.31</v>
      </c>
      <c r="N19" s="17">
        <f>ROUND(J19*0.0145, 2)</f>
        <v>12.7</v>
      </c>
      <c r="O19" s="17">
        <v>0</v>
      </c>
      <c r="P19" s="18">
        <v>250</v>
      </c>
      <c r="Q19" s="20">
        <f>J19-K19-L19-M19-N19-O19</f>
        <v>765.19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9842</v>
      </c>
      <c r="G20" s="12"/>
      <c r="H20" s="12"/>
      <c r="I20" s="17">
        <f>I11+I15+I19</f>
        <v>0</v>
      </c>
      <c r="J20" s="17">
        <f>J11+J15+J19</f>
        <v>9842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91FDE-1F21-4007-B37F-6CCC913FFE9E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85546875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44996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44996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251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560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1</v>
      </c>
      <c r="H14" s="21">
        <f>E14*1.5</f>
        <v>21</v>
      </c>
      <c r="I14" s="22">
        <f>G14*H14</f>
        <v>21</v>
      </c>
      <c r="J14" s="17">
        <f>F14+I14</f>
        <v>581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1</v>
      </c>
      <c r="H15" s="25">
        <v>21</v>
      </c>
      <c r="I15" s="24">
        <f t="shared" si="0"/>
        <v>21</v>
      </c>
      <c r="J15" s="24">
        <f t="shared" si="0"/>
        <v>1141</v>
      </c>
      <c r="K15" s="17">
        <v>83</v>
      </c>
      <c r="L15" s="17">
        <f>ROUND((J15)*0.05, 2)</f>
        <v>57.05</v>
      </c>
      <c r="M15" s="17">
        <f>ROUND(J15*0.062, 2)</f>
        <v>70.739999999999995</v>
      </c>
      <c r="N15" s="17">
        <f>ROUND(J15*0.0145, 2)</f>
        <v>16.54</v>
      </c>
      <c r="O15" s="17">
        <v>0</v>
      </c>
      <c r="P15" s="18">
        <v>252</v>
      </c>
      <c r="Q15" s="20">
        <f>J15-K15-L15-M15-N15-O15</f>
        <v>913.67000000000007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39</v>
      </c>
      <c r="D17" s="28"/>
      <c r="E17" s="21">
        <v>12</v>
      </c>
      <c r="F17" s="22">
        <f>C17*E17</f>
        <v>468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468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1</v>
      </c>
      <c r="H18" s="21">
        <f>E18*1.5</f>
        <v>18</v>
      </c>
      <c r="I18" s="22">
        <f>G18*H18</f>
        <v>18</v>
      </c>
      <c r="J18" s="17">
        <f>F18+I18</f>
        <v>498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79</v>
      </c>
      <c r="D19" s="28"/>
      <c r="E19" s="25">
        <v>12</v>
      </c>
      <c r="F19" s="24">
        <f t="shared" ref="F19:G19" si="1">SUM(F17:F18)</f>
        <v>948</v>
      </c>
      <c r="G19" s="19">
        <f t="shared" si="1"/>
        <v>1</v>
      </c>
      <c r="H19" s="25">
        <v>18</v>
      </c>
      <c r="I19" s="24">
        <f t="shared" ref="I19:J19" si="2">SUM(I17:I18)</f>
        <v>18</v>
      </c>
      <c r="J19" s="24">
        <f t="shared" si="2"/>
        <v>966</v>
      </c>
      <c r="K19" s="17">
        <v>0</v>
      </c>
      <c r="L19" s="17">
        <f>ROUND((J19)*0.05, 2)</f>
        <v>48.3</v>
      </c>
      <c r="M19" s="17">
        <f>ROUND(J19*0.062, 2)</f>
        <v>59.89</v>
      </c>
      <c r="N19" s="17">
        <f>ROUND(J19*0.0145, 2)</f>
        <v>14.01</v>
      </c>
      <c r="O19" s="17">
        <v>0</v>
      </c>
      <c r="P19" s="18">
        <v>253</v>
      </c>
      <c r="Q19" s="20">
        <f>J19-K19-L19-M19-N19-O19</f>
        <v>843.80000000000007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10068</v>
      </c>
      <c r="G20" s="12"/>
      <c r="H20" s="12"/>
      <c r="I20" s="17">
        <f>I11+I15+I19</f>
        <v>39</v>
      </c>
      <c r="J20" s="17">
        <f>J11+J15+J19</f>
        <v>10107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4E8AD-06BA-4C15-849E-63D6F9CFDA68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2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45010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45010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254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5</v>
      </c>
      <c r="H13" s="21">
        <f>E13*1.5</f>
        <v>21</v>
      </c>
      <c r="I13" s="22">
        <f>G13*H13</f>
        <v>105</v>
      </c>
      <c r="J13" s="17">
        <f>F13+I13</f>
        <v>665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6</v>
      </c>
      <c r="H14" s="21">
        <f>E14*1.5</f>
        <v>21</v>
      </c>
      <c r="I14" s="22">
        <f>G14*H14</f>
        <v>126</v>
      </c>
      <c r="J14" s="17">
        <f>F14+I14</f>
        <v>686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11</v>
      </c>
      <c r="H15" s="25">
        <v>21</v>
      </c>
      <c r="I15" s="24">
        <f t="shared" si="0"/>
        <v>231</v>
      </c>
      <c r="J15" s="24">
        <f t="shared" si="0"/>
        <v>1351</v>
      </c>
      <c r="K15" s="17">
        <v>108</v>
      </c>
      <c r="L15" s="17">
        <f>ROUND((J15)*0.05, 2)</f>
        <v>67.55</v>
      </c>
      <c r="M15" s="17">
        <f>ROUND(J15*0.062, 2)</f>
        <v>83.76</v>
      </c>
      <c r="N15" s="17">
        <f>ROUND(J15*0.0145, 2)</f>
        <v>19.59</v>
      </c>
      <c r="O15" s="17">
        <v>0</v>
      </c>
      <c r="P15" s="18">
        <v>255</v>
      </c>
      <c r="Q15" s="20">
        <f>J15-K15-L15-M15-N15-O15</f>
        <v>1072.1000000000001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480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1</v>
      </c>
      <c r="H18" s="21">
        <f>E18*1.5</f>
        <v>18</v>
      </c>
      <c r="I18" s="22">
        <f>G18*H18</f>
        <v>18</v>
      </c>
      <c r="J18" s="17">
        <f>F18+I18</f>
        <v>498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80</v>
      </c>
      <c r="D19" s="28"/>
      <c r="E19" s="25">
        <v>12</v>
      </c>
      <c r="F19" s="24">
        <f t="shared" ref="F19:G19" si="1">SUM(F17:F18)</f>
        <v>960</v>
      </c>
      <c r="G19" s="19">
        <f t="shared" si="1"/>
        <v>1</v>
      </c>
      <c r="H19" s="25">
        <v>18</v>
      </c>
      <c r="I19" s="24">
        <f t="shared" ref="I19:J19" si="2">SUM(I17:I18)</f>
        <v>18</v>
      </c>
      <c r="J19" s="24">
        <f t="shared" si="2"/>
        <v>978</v>
      </c>
      <c r="K19" s="17">
        <v>0</v>
      </c>
      <c r="L19" s="17">
        <f>ROUND((J19)*0.05, 2)</f>
        <v>48.9</v>
      </c>
      <c r="M19" s="17">
        <f>ROUND(J19*0.062, 2)</f>
        <v>60.64</v>
      </c>
      <c r="N19" s="17">
        <f>ROUND(J19*0.0145, 2)</f>
        <v>14.18</v>
      </c>
      <c r="O19" s="17">
        <v>0</v>
      </c>
      <c r="P19" s="18">
        <v>256</v>
      </c>
      <c r="Q19" s="20">
        <f>J19-K19-L19-M19-N19-O19</f>
        <v>854.28000000000009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10080</v>
      </c>
      <c r="G20" s="12"/>
      <c r="H20" s="12"/>
      <c r="I20" s="17">
        <f>I11+I15+I19</f>
        <v>249</v>
      </c>
      <c r="J20" s="17">
        <f>J11+J15+J19</f>
        <v>10329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4DAFF-948A-4781-B3AD-8186B9923A03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2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45024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45024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257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1</v>
      </c>
      <c r="H13" s="21">
        <f>E13*1.5</f>
        <v>21</v>
      </c>
      <c r="I13" s="22">
        <f>G13*H13</f>
        <v>21</v>
      </c>
      <c r="J13" s="17">
        <f>F13+I13</f>
        <v>581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1</v>
      </c>
      <c r="H14" s="21">
        <f>E14*1.5</f>
        <v>21</v>
      </c>
      <c r="I14" s="22">
        <f>G14*H14</f>
        <v>21</v>
      </c>
      <c r="J14" s="17">
        <f>F14+I14</f>
        <v>581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2</v>
      </c>
      <c r="H15" s="25">
        <v>21</v>
      </c>
      <c r="I15" s="24">
        <f t="shared" si="0"/>
        <v>42</v>
      </c>
      <c r="J15" s="24">
        <f t="shared" si="0"/>
        <v>1162</v>
      </c>
      <c r="K15" s="17">
        <v>87</v>
      </c>
      <c r="L15" s="17">
        <f>ROUND((J15)*0.05, 2)</f>
        <v>58.1</v>
      </c>
      <c r="M15" s="17">
        <f>ROUND(J15*0.062, 2)</f>
        <v>72.040000000000006</v>
      </c>
      <c r="N15" s="17">
        <f>ROUND(J15*0.0145, 2)</f>
        <v>16.850000000000001</v>
      </c>
      <c r="O15" s="17">
        <v>0</v>
      </c>
      <c r="P15" s="18">
        <v>258</v>
      </c>
      <c r="Q15" s="20">
        <f>J15-K15-L15-M15-N15-O15</f>
        <v>928.01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4</v>
      </c>
      <c r="H17" s="21">
        <f>E17*1.5</f>
        <v>18</v>
      </c>
      <c r="I17" s="22">
        <f>G17*H17</f>
        <v>72</v>
      </c>
      <c r="J17" s="17">
        <f>F17+I17</f>
        <v>552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1</v>
      </c>
      <c r="H18" s="21">
        <f>E18*1.5</f>
        <v>18</v>
      </c>
      <c r="I18" s="22">
        <f>G18*H18</f>
        <v>18</v>
      </c>
      <c r="J18" s="17">
        <f>F18+I18</f>
        <v>498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80</v>
      </c>
      <c r="D19" s="28"/>
      <c r="E19" s="25">
        <v>12</v>
      </c>
      <c r="F19" s="24">
        <f t="shared" ref="F19:G19" si="1">SUM(F17:F18)</f>
        <v>960</v>
      </c>
      <c r="G19" s="19">
        <f t="shared" si="1"/>
        <v>5</v>
      </c>
      <c r="H19" s="25">
        <v>18</v>
      </c>
      <c r="I19" s="24">
        <f t="shared" ref="I19:J19" si="2">SUM(I17:I18)</f>
        <v>90</v>
      </c>
      <c r="J19" s="24">
        <f t="shared" si="2"/>
        <v>1050</v>
      </c>
      <c r="K19" s="17">
        <v>0</v>
      </c>
      <c r="L19" s="17">
        <f>ROUND((J19)*0.05, 2)</f>
        <v>52.5</v>
      </c>
      <c r="M19" s="17">
        <f>ROUND(J19*0.062, 2)</f>
        <v>65.099999999999994</v>
      </c>
      <c r="N19" s="17">
        <f>ROUND(J19*0.0145, 2)</f>
        <v>15.23</v>
      </c>
      <c r="O19" s="17">
        <v>0</v>
      </c>
      <c r="P19" s="18">
        <v>259</v>
      </c>
      <c r="Q19" s="20">
        <f>J19-K19-L19-M19-N19-O19</f>
        <v>917.17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10080</v>
      </c>
      <c r="G20" s="12"/>
      <c r="H20" s="12"/>
      <c r="I20" s="17">
        <f>I11+I15+I19</f>
        <v>132</v>
      </c>
      <c r="J20" s="17">
        <f>J11+J15+J19</f>
        <v>10212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65FC9-9DE3-4275-A897-97AB88F0BE17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85546875" style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45038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45038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260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0</v>
      </c>
      <c r="H13" s="21">
        <f>E13*1.5</f>
        <v>21</v>
      </c>
      <c r="I13" s="22">
        <f>G13*H13</f>
        <v>0</v>
      </c>
      <c r="J13" s="17">
        <f>F13+I13</f>
        <v>560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40</v>
      </c>
      <c r="D14" s="28"/>
      <c r="E14" s="21">
        <v>14</v>
      </c>
      <c r="F14" s="22">
        <f>C14*E14</f>
        <v>560</v>
      </c>
      <c r="G14" s="19">
        <v>1</v>
      </c>
      <c r="H14" s="21">
        <f>E14*1.5</f>
        <v>21</v>
      </c>
      <c r="I14" s="22">
        <f>G14*H14</f>
        <v>21</v>
      </c>
      <c r="J14" s="17">
        <f>F14+I14</f>
        <v>581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80</v>
      </c>
      <c r="D15" s="28"/>
      <c r="E15" s="25">
        <v>14</v>
      </c>
      <c r="F15" s="24">
        <f t="shared" ref="F15:J15" si="0">SUM(F13:F14)</f>
        <v>1120</v>
      </c>
      <c r="G15" s="19">
        <f t="shared" si="0"/>
        <v>1</v>
      </c>
      <c r="H15" s="25">
        <v>21</v>
      </c>
      <c r="I15" s="24">
        <f t="shared" si="0"/>
        <v>21</v>
      </c>
      <c r="J15" s="24">
        <f t="shared" si="0"/>
        <v>1141</v>
      </c>
      <c r="K15" s="17">
        <v>83</v>
      </c>
      <c r="L15" s="17">
        <f>ROUND((J15)*0.05, 2)</f>
        <v>57.05</v>
      </c>
      <c r="M15" s="17">
        <f>ROUND(J15*0.062, 2)</f>
        <v>70.739999999999995</v>
      </c>
      <c r="N15" s="17">
        <f>ROUND(J15*0.0145, 2)</f>
        <v>16.54</v>
      </c>
      <c r="O15" s="17">
        <v>0</v>
      </c>
      <c r="P15" s="18">
        <v>261</v>
      </c>
      <c r="Q15" s="20">
        <f>J15-K15-L15-M15-N15-O15</f>
        <v>913.67000000000007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40</v>
      </c>
      <c r="D17" s="28"/>
      <c r="E17" s="21">
        <v>12</v>
      </c>
      <c r="F17" s="22">
        <f>C17*E17</f>
        <v>480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480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40</v>
      </c>
      <c r="D18" s="28"/>
      <c r="E18" s="21">
        <v>12</v>
      </c>
      <c r="F18" s="22">
        <f>C18*E18</f>
        <v>480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480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80</v>
      </c>
      <c r="D19" s="28"/>
      <c r="E19" s="25">
        <v>12</v>
      </c>
      <c r="F19" s="24">
        <f t="shared" ref="F19:G19" si="1">SUM(F17:F18)</f>
        <v>960</v>
      </c>
      <c r="G19" s="19">
        <f t="shared" si="1"/>
        <v>0</v>
      </c>
      <c r="H19" s="25">
        <v>18</v>
      </c>
      <c r="I19" s="24">
        <f t="shared" ref="I19:J19" si="2">SUM(I17:I18)</f>
        <v>0</v>
      </c>
      <c r="J19" s="24">
        <f t="shared" si="2"/>
        <v>960</v>
      </c>
      <c r="K19" s="17">
        <v>0</v>
      </c>
      <c r="L19" s="17">
        <f>ROUND((J19)*0.05, 2)</f>
        <v>48</v>
      </c>
      <c r="M19" s="17">
        <f>ROUND(J19*0.062, 2)</f>
        <v>59.52</v>
      </c>
      <c r="N19" s="17">
        <f>ROUND(J19*0.0145, 2)</f>
        <v>13.92</v>
      </c>
      <c r="O19" s="17">
        <v>0</v>
      </c>
      <c r="P19" s="18">
        <v>262</v>
      </c>
      <c r="Q19" s="20">
        <f>J19-K19-L19-M19-N19-O19</f>
        <v>838.56000000000006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10080</v>
      </c>
      <c r="G20" s="12"/>
      <c r="H20" s="12"/>
      <c r="I20" s="17">
        <f>I11+I15+I19</f>
        <v>21</v>
      </c>
      <c r="J20" s="17">
        <f>J11+J15+J19</f>
        <v>10101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7:B8"/>
    <mergeCell ref="C7:D8"/>
    <mergeCell ref="E7:E8"/>
    <mergeCell ref="F7:F8"/>
    <mergeCell ref="G7:G8"/>
    <mergeCell ref="B2:Q2"/>
    <mergeCell ref="C3:F3"/>
    <mergeCell ref="C4:F4"/>
    <mergeCell ref="C6:J6"/>
    <mergeCell ref="K6:O6"/>
    <mergeCell ref="C10:D10"/>
    <mergeCell ref="H7:H8"/>
    <mergeCell ref="I7:I8"/>
    <mergeCell ref="J7:J8"/>
    <mergeCell ref="K7:K8"/>
    <mergeCell ref="N7:N8"/>
    <mergeCell ref="O7:O8"/>
    <mergeCell ref="P7:P8"/>
    <mergeCell ref="Q7:Q8"/>
    <mergeCell ref="C9:D9"/>
    <mergeCell ref="L7:L8"/>
    <mergeCell ref="M7:M8"/>
    <mergeCell ref="C17:D17"/>
    <mergeCell ref="C18:D18"/>
    <mergeCell ref="C19:D19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scale="7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21"/>
  <sheetViews>
    <sheetView zoomScale="85" zoomScaleNormal="85" workbookViewId="0">
      <selection activeCell="K20" sqref="K20"/>
    </sheetView>
  </sheetViews>
  <sheetFormatPr defaultColWidth="9.140625" defaultRowHeight="15" x14ac:dyDescent="0.25"/>
  <cols>
    <col min="1" max="1" width="1.42578125" style="1" customWidth="1"/>
    <col min="2" max="2" width="14.7109375" style="1" customWidth="1"/>
    <col min="3" max="3" width="4.140625" style="1" customWidth="1"/>
    <col min="4" max="4" width="5" style="1" customWidth="1"/>
    <col min="5" max="5" width="9.140625" style="1"/>
    <col min="6" max="6" width="11.140625" style="1" bestFit="1" customWidth="1"/>
    <col min="7" max="8" width="9.140625" style="1"/>
    <col min="9" max="9" width="11.140625" style="1" bestFit="1" customWidth="1"/>
    <col min="10" max="10" width="11.5703125" style="1" bestFit="1" customWidth="1"/>
    <col min="11" max="15" width="11" style="1" customWidth="1"/>
    <col min="16" max="16" width="9.140625" style="1"/>
    <col min="17" max="17" width="11" style="1" customWidth="1"/>
    <col min="18" max="18" width="9.140625" style="1"/>
    <col min="19" max="19" width="10.5703125" style="1" bestFit="1" customWidth="1"/>
    <col min="20" max="24" width="9.140625" style="1"/>
    <col min="25" max="25" width="10.5703125" style="1" bestFit="1" customWidth="1"/>
    <col min="26" max="26" width="9" style="1" bestFit="1" customWidth="1"/>
    <col min="27" max="27" width="10.5703125" style="1" bestFit="1" customWidth="1"/>
    <col min="28" max="16384" width="9.140625" style="1"/>
  </cols>
  <sheetData>
    <row r="1" spans="2:27" ht="7.5" customHeight="1" thickBot="1" x14ac:dyDescent="0.3"/>
    <row r="2" spans="2:27" ht="18.75" x14ac:dyDescent="0.3">
      <c r="B2" s="34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27" ht="22.5" customHeight="1" x14ac:dyDescent="0.25">
      <c r="B3" s="2" t="s">
        <v>1</v>
      </c>
      <c r="C3" s="37">
        <v>45052</v>
      </c>
      <c r="D3" s="38"/>
      <c r="E3" s="38"/>
      <c r="F3" s="38"/>
      <c r="G3" s="3"/>
      <c r="H3" s="3"/>
      <c r="I3" s="3"/>
      <c r="J3" s="3"/>
      <c r="K3" s="3"/>
      <c r="L3" s="3"/>
      <c r="M3" s="3"/>
      <c r="N3" s="3"/>
      <c r="O3" s="3"/>
      <c r="P3" s="3"/>
      <c r="Q3" s="4"/>
    </row>
    <row r="4" spans="2:27" ht="22.5" customHeight="1" x14ac:dyDescent="0.25">
      <c r="B4" s="2" t="s">
        <v>2</v>
      </c>
      <c r="C4" s="39">
        <v>45052</v>
      </c>
      <c r="D4" s="39"/>
      <c r="E4" s="39"/>
      <c r="F4" s="39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2:27" ht="7.5" customHeight="1" x14ac:dyDescent="0.25">
      <c r="B5" s="5"/>
      <c r="Q5" s="6"/>
    </row>
    <row r="6" spans="2:27" ht="15" customHeight="1" x14ac:dyDescent="0.25">
      <c r="B6" s="7"/>
      <c r="C6" s="40" t="s">
        <v>3</v>
      </c>
      <c r="D6" s="41"/>
      <c r="E6" s="41"/>
      <c r="F6" s="41"/>
      <c r="G6" s="41"/>
      <c r="H6" s="41"/>
      <c r="I6" s="41"/>
      <c r="J6" s="42"/>
      <c r="K6" s="40" t="s">
        <v>4</v>
      </c>
      <c r="L6" s="41"/>
      <c r="M6" s="41"/>
      <c r="N6" s="41"/>
      <c r="O6" s="42"/>
      <c r="P6" s="8"/>
      <c r="Q6" s="9"/>
    </row>
    <row r="7" spans="2:27" x14ac:dyDescent="0.25">
      <c r="B7" s="43" t="s">
        <v>5</v>
      </c>
      <c r="C7" s="45" t="s">
        <v>6</v>
      </c>
      <c r="D7" s="46"/>
      <c r="E7" s="29" t="s">
        <v>7</v>
      </c>
      <c r="F7" s="29" t="s">
        <v>8</v>
      </c>
      <c r="G7" s="29" t="s">
        <v>9</v>
      </c>
      <c r="H7" s="29" t="s">
        <v>10</v>
      </c>
      <c r="I7" s="29" t="s">
        <v>11</v>
      </c>
      <c r="J7" s="29" t="s">
        <v>12</v>
      </c>
      <c r="K7" s="29" t="s">
        <v>13</v>
      </c>
      <c r="L7" s="29" t="s">
        <v>14</v>
      </c>
      <c r="M7" s="29" t="s">
        <v>15</v>
      </c>
      <c r="N7" s="29" t="s">
        <v>16</v>
      </c>
      <c r="O7" s="29" t="s">
        <v>17</v>
      </c>
      <c r="P7" s="31" t="s">
        <v>18</v>
      </c>
      <c r="Q7" s="32" t="s">
        <v>19</v>
      </c>
    </row>
    <row r="8" spans="2:27" x14ac:dyDescent="0.25">
      <c r="B8" s="44"/>
      <c r="C8" s="47"/>
      <c r="D8" s="48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33"/>
    </row>
    <row r="9" spans="2:27" x14ac:dyDescent="0.25">
      <c r="B9" s="10" t="s">
        <v>21</v>
      </c>
      <c r="C9" s="27" t="s">
        <v>22</v>
      </c>
      <c r="D9" s="28"/>
      <c r="E9" s="21" t="s">
        <v>22</v>
      </c>
      <c r="F9" s="22">
        <v>4000</v>
      </c>
      <c r="G9" s="19" t="s">
        <v>22</v>
      </c>
      <c r="H9" s="21" t="s">
        <v>22</v>
      </c>
      <c r="I9" s="22" t="s">
        <v>22</v>
      </c>
      <c r="J9" s="17">
        <f>F9</f>
        <v>4000</v>
      </c>
      <c r="K9" s="17"/>
      <c r="L9" s="17"/>
      <c r="M9" s="17"/>
      <c r="N9" s="17"/>
      <c r="O9" s="17"/>
      <c r="P9" s="18"/>
      <c r="Q9" s="20"/>
    </row>
    <row r="10" spans="2:27" x14ac:dyDescent="0.25">
      <c r="B10" s="10" t="s">
        <v>21</v>
      </c>
      <c r="C10" s="27" t="s">
        <v>22</v>
      </c>
      <c r="D10" s="28"/>
      <c r="E10" s="21" t="s">
        <v>22</v>
      </c>
      <c r="F10" s="22">
        <v>4000</v>
      </c>
      <c r="G10" s="19" t="s">
        <v>22</v>
      </c>
      <c r="H10" s="21" t="s">
        <v>22</v>
      </c>
      <c r="I10" s="22" t="s">
        <v>22</v>
      </c>
      <c r="J10" s="17">
        <f>F10</f>
        <v>4000</v>
      </c>
      <c r="K10" s="17"/>
      <c r="L10" s="17"/>
      <c r="M10" s="17"/>
      <c r="N10" s="17"/>
      <c r="O10" s="17"/>
      <c r="P10" s="18"/>
      <c r="Q10" s="20"/>
    </row>
    <row r="11" spans="2:27" x14ac:dyDescent="0.25">
      <c r="B11" s="11" t="s">
        <v>23</v>
      </c>
      <c r="C11" s="27" t="s">
        <v>22</v>
      </c>
      <c r="D11" s="28"/>
      <c r="E11" s="21" t="s">
        <v>22</v>
      </c>
      <c r="F11" s="22">
        <f>SUM(F9:F10)</f>
        <v>8000</v>
      </c>
      <c r="G11" s="19" t="s">
        <v>22</v>
      </c>
      <c r="H11" s="21" t="s">
        <v>22</v>
      </c>
      <c r="I11" s="22">
        <v>0</v>
      </c>
      <c r="J11" s="17">
        <f>SUM(J9:J10)</f>
        <v>8000</v>
      </c>
      <c r="K11" s="17">
        <v>1129.7</v>
      </c>
      <c r="L11" s="17">
        <f>ROUND((J11*0.98)*0.05, 2)</f>
        <v>392</v>
      </c>
      <c r="M11" s="17">
        <f>ROUND(J11*0.062, 2)</f>
        <v>496</v>
      </c>
      <c r="N11" s="17">
        <f>ROUND(J11*0.0145, 2)</f>
        <v>116</v>
      </c>
      <c r="O11" s="17">
        <f>ROUND(J11*0.02, 2)</f>
        <v>160</v>
      </c>
      <c r="P11" s="18">
        <v>263</v>
      </c>
      <c r="Q11" s="20">
        <f>J11-K11-L11-M11-N11-O11</f>
        <v>5706.3</v>
      </c>
      <c r="S11" s="26"/>
    </row>
    <row r="12" spans="2:27" x14ac:dyDescent="0.25">
      <c r="B12" s="11"/>
      <c r="C12" s="27"/>
      <c r="D12" s="28"/>
      <c r="E12" s="21"/>
      <c r="F12" s="22"/>
      <c r="G12" s="19"/>
      <c r="H12" s="21"/>
      <c r="I12" s="22"/>
      <c r="J12" s="17"/>
      <c r="K12" s="17"/>
      <c r="L12" s="17"/>
      <c r="M12" s="17"/>
      <c r="N12" s="17"/>
      <c r="O12" s="17"/>
      <c r="P12" s="18"/>
      <c r="Q12" s="20"/>
      <c r="S12" s="26"/>
      <c r="Y12" s="26"/>
      <c r="Z12" s="26"/>
      <c r="AA12" s="26"/>
    </row>
    <row r="13" spans="2:27" x14ac:dyDescent="0.25">
      <c r="B13" s="23" t="s">
        <v>24</v>
      </c>
      <c r="C13" s="27">
        <v>40</v>
      </c>
      <c r="D13" s="28"/>
      <c r="E13" s="21">
        <v>14</v>
      </c>
      <c r="F13" s="22">
        <f>C13*E13</f>
        <v>560</v>
      </c>
      <c r="G13" s="19">
        <v>1</v>
      </c>
      <c r="H13" s="21">
        <f>E13*1.5</f>
        <v>21</v>
      </c>
      <c r="I13" s="22">
        <f>G13*H13</f>
        <v>21</v>
      </c>
      <c r="J13" s="17">
        <f>F13+I13</f>
        <v>581</v>
      </c>
      <c r="K13" s="17"/>
      <c r="L13" s="17"/>
      <c r="M13" s="17"/>
      <c r="N13" s="17"/>
      <c r="O13" s="17"/>
      <c r="P13" s="18"/>
      <c r="Q13" s="20"/>
      <c r="S13" s="26"/>
    </row>
    <row r="14" spans="2:27" x14ac:dyDescent="0.25">
      <c r="B14" s="23" t="s">
        <v>24</v>
      </c>
      <c r="C14" s="27">
        <v>37</v>
      </c>
      <c r="D14" s="28"/>
      <c r="E14" s="21">
        <v>14</v>
      </c>
      <c r="F14" s="22">
        <f>C14*E14</f>
        <v>518</v>
      </c>
      <c r="G14" s="19">
        <v>0</v>
      </c>
      <c r="H14" s="21">
        <f>E14*1.5</f>
        <v>21</v>
      </c>
      <c r="I14" s="22">
        <f>G14*H14</f>
        <v>0</v>
      </c>
      <c r="J14" s="17">
        <f>F14+I14</f>
        <v>518</v>
      </c>
      <c r="K14" s="17"/>
      <c r="L14" s="17"/>
      <c r="M14" s="17"/>
      <c r="N14" s="17"/>
      <c r="O14" s="17"/>
      <c r="P14" s="18"/>
      <c r="Q14" s="20"/>
    </row>
    <row r="15" spans="2:27" x14ac:dyDescent="0.25">
      <c r="B15" s="11" t="s">
        <v>25</v>
      </c>
      <c r="C15" s="27">
        <f>SUM(C13:D14)</f>
        <v>77</v>
      </c>
      <c r="D15" s="28"/>
      <c r="E15" s="25">
        <v>14</v>
      </c>
      <c r="F15" s="24">
        <f t="shared" ref="F15:J15" si="0">SUM(F13:F14)</f>
        <v>1078</v>
      </c>
      <c r="G15" s="19">
        <f t="shared" si="0"/>
        <v>1</v>
      </c>
      <c r="H15" s="25">
        <v>21</v>
      </c>
      <c r="I15" s="24">
        <f t="shared" si="0"/>
        <v>21</v>
      </c>
      <c r="J15" s="24">
        <f t="shared" si="0"/>
        <v>1099</v>
      </c>
      <c r="K15" s="17">
        <v>79</v>
      </c>
      <c r="L15" s="17">
        <f>ROUND((J15)*0.05, 2)</f>
        <v>54.95</v>
      </c>
      <c r="M15" s="17">
        <f>ROUND(J15*0.062, 2)</f>
        <v>68.14</v>
      </c>
      <c r="N15" s="17">
        <f>ROUND(J15*0.0145, 2)</f>
        <v>15.94</v>
      </c>
      <c r="O15" s="17">
        <v>0</v>
      </c>
      <c r="P15" s="18">
        <v>264</v>
      </c>
      <c r="Q15" s="20">
        <f>J15-K15-L15-M15-N15-O15</f>
        <v>880.96999999999991</v>
      </c>
    </row>
    <row r="16" spans="2:27" x14ac:dyDescent="0.25">
      <c r="B16" s="10"/>
      <c r="C16" s="27"/>
      <c r="D16" s="28"/>
      <c r="E16" s="21"/>
      <c r="F16" s="22"/>
      <c r="G16" s="19"/>
      <c r="H16" s="21"/>
      <c r="I16" s="22"/>
      <c r="J16" s="17"/>
      <c r="K16" s="17"/>
      <c r="L16" s="17"/>
      <c r="M16" s="17"/>
      <c r="N16" s="17"/>
      <c r="O16" s="17"/>
      <c r="P16" s="18"/>
      <c r="Q16" s="20"/>
    </row>
    <row r="17" spans="2:17" x14ac:dyDescent="0.25">
      <c r="B17" s="23" t="s">
        <v>26</v>
      </c>
      <c r="C17" s="27">
        <v>24</v>
      </c>
      <c r="D17" s="28"/>
      <c r="E17" s="21">
        <v>12</v>
      </c>
      <c r="F17" s="22">
        <f>C17*E17</f>
        <v>288</v>
      </c>
      <c r="G17" s="19">
        <v>0</v>
      </c>
      <c r="H17" s="21">
        <f>E17*1.5</f>
        <v>18</v>
      </c>
      <c r="I17" s="22">
        <f>G17*H17</f>
        <v>0</v>
      </c>
      <c r="J17" s="17">
        <f>F17+I17</f>
        <v>288</v>
      </c>
      <c r="K17" s="17"/>
      <c r="L17" s="17"/>
      <c r="M17" s="17"/>
      <c r="N17" s="17"/>
      <c r="O17" s="17"/>
      <c r="P17" s="18"/>
      <c r="Q17" s="20"/>
    </row>
    <row r="18" spans="2:17" x14ac:dyDescent="0.25">
      <c r="B18" s="23" t="s">
        <v>26</v>
      </c>
      <c r="C18" s="27">
        <v>38</v>
      </c>
      <c r="D18" s="28"/>
      <c r="E18" s="21">
        <v>12</v>
      </c>
      <c r="F18" s="22">
        <f>C18*E18</f>
        <v>456</v>
      </c>
      <c r="G18" s="19">
        <v>0</v>
      </c>
      <c r="H18" s="21">
        <f>E18*1.5</f>
        <v>18</v>
      </c>
      <c r="I18" s="22">
        <f>G18*H18</f>
        <v>0</v>
      </c>
      <c r="J18" s="17">
        <f>F18+I18</f>
        <v>456</v>
      </c>
      <c r="K18" s="17"/>
      <c r="L18" s="17"/>
      <c r="M18" s="17"/>
      <c r="N18" s="17"/>
      <c r="O18" s="17"/>
      <c r="P18" s="18"/>
      <c r="Q18" s="20"/>
    </row>
    <row r="19" spans="2:17" x14ac:dyDescent="0.25">
      <c r="B19" s="11" t="s">
        <v>27</v>
      </c>
      <c r="C19" s="27">
        <f>SUM(C17:D18)</f>
        <v>62</v>
      </c>
      <c r="D19" s="28"/>
      <c r="E19" s="25">
        <v>12</v>
      </c>
      <c r="F19" s="24">
        <f t="shared" ref="F19" si="1">SUM(F17:F18)</f>
        <v>744</v>
      </c>
      <c r="G19" s="19">
        <f t="shared" ref="G19" si="2">SUM(G17:G18)</f>
        <v>0</v>
      </c>
      <c r="H19" s="25">
        <v>18</v>
      </c>
      <c r="I19" s="24">
        <f t="shared" ref="I19" si="3">SUM(I17:I18)</f>
        <v>0</v>
      </c>
      <c r="J19" s="24">
        <f t="shared" ref="J19" si="4">SUM(J17:J18)</f>
        <v>744</v>
      </c>
      <c r="K19" s="17">
        <v>0</v>
      </c>
      <c r="L19" s="17">
        <f>ROUND((J19)*0.05, 2)</f>
        <v>37.200000000000003</v>
      </c>
      <c r="M19" s="17">
        <f>ROUND(J19*0.062, 2)</f>
        <v>46.13</v>
      </c>
      <c r="N19" s="17">
        <f>ROUND(J19*0.0145, 2)</f>
        <v>10.79</v>
      </c>
      <c r="O19" s="17">
        <v>0</v>
      </c>
      <c r="P19" s="18">
        <v>265</v>
      </c>
      <c r="Q19" s="20">
        <f>J19-K19-L19-M19-N19-O19</f>
        <v>649.88</v>
      </c>
    </row>
    <row r="20" spans="2:17" x14ac:dyDescent="0.25">
      <c r="B20" s="11" t="s">
        <v>20</v>
      </c>
      <c r="C20" s="12"/>
      <c r="D20" s="12"/>
      <c r="E20" s="12"/>
      <c r="F20" s="17">
        <f>F11+F15+F19</f>
        <v>9822</v>
      </c>
      <c r="G20" s="12"/>
      <c r="H20" s="12"/>
      <c r="I20" s="17">
        <f>I11+I15+I19</f>
        <v>21</v>
      </c>
      <c r="J20" s="17">
        <f>J11+J15+J19</f>
        <v>9843</v>
      </c>
      <c r="K20" s="17"/>
      <c r="L20" s="17"/>
      <c r="M20" s="17"/>
      <c r="N20" s="17"/>
      <c r="O20" s="17"/>
      <c r="P20" s="13"/>
      <c r="Q20" s="20"/>
    </row>
    <row r="21" spans="2:17" ht="7.5" customHeight="1" thickBot="1" x14ac:dyDescent="0.3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</row>
  </sheetData>
  <mergeCells count="31">
    <mergeCell ref="B2:Q2"/>
    <mergeCell ref="C6:J6"/>
    <mergeCell ref="K6:O6"/>
    <mergeCell ref="B7:B8"/>
    <mergeCell ref="C7:D8"/>
    <mergeCell ref="E7:E8"/>
    <mergeCell ref="F7:F8"/>
    <mergeCell ref="G7:G8"/>
    <mergeCell ref="H7:H8"/>
    <mergeCell ref="I7:I8"/>
    <mergeCell ref="P7:P8"/>
    <mergeCell ref="Q7:Q8"/>
    <mergeCell ref="J7:J8"/>
    <mergeCell ref="K7:K8"/>
    <mergeCell ref="L7:L8"/>
    <mergeCell ref="M7:M8"/>
    <mergeCell ref="N7:N8"/>
    <mergeCell ref="O7:O8"/>
    <mergeCell ref="C4:F4"/>
    <mergeCell ref="C3:F3"/>
    <mergeCell ref="C9:D9"/>
    <mergeCell ref="C19:D19"/>
    <mergeCell ref="C10:D10"/>
    <mergeCell ref="C11:D11"/>
    <mergeCell ref="C16:D16"/>
    <mergeCell ref="C17:D17"/>
    <mergeCell ref="C18:D18"/>
    <mergeCell ref="C15:D15"/>
    <mergeCell ref="C14:D14"/>
    <mergeCell ref="C13:D13"/>
    <mergeCell ref="C12:D12"/>
  </mergeCells>
  <pageMargins left="0.7" right="0.7" top="0.75" bottom="0.75" header="0.3" footer="0.3"/>
  <pageSetup scale="7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c4c72b89-72ec-411c-a8b5-5fcd668a19e2">
      <Terms xmlns="http://schemas.microsoft.com/office/infopath/2007/PartnerControls"/>
    </lcf76f155ced4ddcb4097134ff3c332f>
    <TaxCatchAll xmlns="e02fc076-8ca2-4386-9cc4-789b8e42081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CC962F-4148-4719-9F6C-FF8B87767D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5DF9C4-2F39-49C8-BC16-781F8DF4AAF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c4c72b89-72ec-411c-a8b5-5fcd668a19e2"/>
    <ds:schemaRef ds:uri="e02fc076-8ca2-4386-9cc4-789b8e420814"/>
  </ds:schemaRefs>
</ds:datastoreItem>
</file>

<file path=customXml/itemProps3.xml><?xml version="1.0" encoding="utf-8"?>
<ds:datastoreItem xmlns:ds="http://schemas.openxmlformats.org/officeDocument/2006/customXml" ds:itemID="{89F603CF-96FD-403F-8564-A5FA04915F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4c72b89-72ec-411c-a8b5-5fcd668a19e2"/>
    <ds:schemaRef ds:uri="e02fc076-8ca2-4386-9cc4-789b8e4208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Weeks 1-2</vt:lpstr>
      <vt:lpstr>Weeks 3-4</vt:lpstr>
      <vt:lpstr>Weeks 5-6</vt:lpstr>
      <vt:lpstr>Weeks 7-8</vt:lpstr>
      <vt:lpstr>Weeks 9-10</vt:lpstr>
      <vt:lpstr>Weeks 11-12</vt:lpstr>
      <vt:lpstr>Weeks 13-14</vt:lpstr>
      <vt:lpstr>Weeks 15-16</vt:lpstr>
      <vt:lpstr>Weeks 17-18</vt:lpstr>
      <vt:lpstr>Weeks 19-20</vt:lpstr>
      <vt:lpstr>Weeks 21-22</vt:lpstr>
      <vt:lpstr>Weeks 23-24</vt:lpstr>
      <vt:lpstr>Weeks 25-26</vt:lpstr>
      <vt:lpstr>'Weeks 11-12'!Print_Area</vt:lpstr>
      <vt:lpstr>'Weeks 1-2'!Print_Area</vt:lpstr>
      <vt:lpstr>'Weeks 13-14'!Print_Area</vt:lpstr>
      <vt:lpstr>'Weeks 15-16'!Print_Area</vt:lpstr>
      <vt:lpstr>'Weeks 17-18'!Print_Area</vt:lpstr>
      <vt:lpstr>'Weeks 19-20'!Print_Area</vt:lpstr>
      <vt:lpstr>'Weeks 21-22'!Print_Area</vt:lpstr>
      <vt:lpstr>'Weeks 23-24'!Print_Area</vt:lpstr>
      <vt:lpstr>'Weeks 25-26'!Print_Area</vt:lpstr>
      <vt:lpstr>'Weeks 3-4'!Print_Area</vt:lpstr>
      <vt:lpstr>'Weeks 5-6'!Print_Area</vt:lpstr>
      <vt:lpstr>'Weeks 7-8'!Print_Area</vt:lpstr>
      <vt:lpstr>'Weeks 9-10'!Print_Area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2023-07-25T17:25:51Z</cp:lastPrinted>
  <dcterms:created xsi:type="dcterms:W3CDTF">2014-03-23T13:43:51Z</dcterms:created>
  <dcterms:modified xsi:type="dcterms:W3CDTF">2024-03-13T22:01:49Z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