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ns\Desktop\Primary Files\Payroll 10E\Payroll 10E Solution Files\Solution Files - Chapter 8 Project\Three-Month Project Starting Solution Files\"/>
    </mc:Choice>
  </mc:AlternateContent>
  <xr:revisionPtr revIDLastSave="0" documentId="8_{C1C0FCF0-1832-48CC-ACF7-7EADBB4EC8AA}" xr6:coauthVersionLast="47" xr6:coauthVersionMax="47" xr10:uidLastSave="{00000000-0000-0000-0000-000000000000}"/>
  <bookViews>
    <workbookView xWindow="14295" yWindow="0" windowWidth="14610" windowHeight="15585" xr2:uid="{88753DC5-7C1F-497D-9CFC-097758B3E765}"/>
  </bookViews>
  <sheets>
    <sheet name="Form 941, Q1" sheetId="2" r:id="rId1"/>
    <sheet name="Form 941, Q2" sheetId="3" r:id="rId2"/>
    <sheet name="FUTA &amp; SUTA" sheetId="6" r:id="rId3"/>
  </sheets>
  <definedNames>
    <definedName name="_xlnm.Print_Area" localSheetId="2">'FUTA &amp; SUTA'!$A$1:$M$30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6" l="1"/>
  <c r="J66" i="6" s="1"/>
  <c r="I63" i="6"/>
  <c r="J63" i="6" s="1"/>
  <c r="I60" i="6"/>
  <c r="J60" i="6" s="1"/>
  <c r="I57" i="6"/>
  <c r="J57" i="6" s="1"/>
  <c r="I54" i="6"/>
  <c r="J54" i="6" s="1"/>
  <c r="I51" i="6"/>
  <c r="J51" i="6" s="1"/>
  <c r="I48" i="6"/>
  <c r="J48" i="6" s="1"/>
  <c r="I45" i="6"/>
  <c r="J45" i="6" s="1"/>
  <c r="I42" i="6"/>
  <c r="J42" i="6" s="1"/>
  <c r="I39" i="6"/>
  <c r="J39" i="6" s="1"/>
  <c r="I36" i="6"/>
  <c r="J36" i="6" s="1"/>
  <c r="I33" i="6"/>
  <c r="J33" i="6" s="1"/>
  <c r="I30" i="6"/>
  <c r="J30" i="6" s="1"/>
  <c r="I27" i="6"/>
  <c r="J27" i="6" s="1"/>
  <c r="D26" i="6"/>
  <c r="E26" i="6" s="1"/>
  <c r="D25" i="6"/>
  <c r="E25" i="6" s="1"/>
  <c r="I23" i="6"/>
  <c r="J23" i="6" s="1"/>
  <c r="D23" i="6"/>
  <c r="D22" i="6"/>
  <c r="E22" i="6" s="1"/>
  <c r="I19" i="6"/>
  <c r="J19" i="6" s="1"/>
  <c r="D19" i="6"/>
  <c r="E19" i="6" s="1"/>
  <c r="D16" i="6"/>
  <c r="E16" i="6" s="1"/>
  <c r="I15" i="6"/>
  <c r="J15" i="6" s="1"/>
  <c r="D13" i="6"/>
  <c r="E13" i="6" s="1"/>
  <c r="I11" i="6"/>
  <c r="J11" i="6" s="1"/>
  <c r="D10" i="6"/>
  <c r="E10" i="6" s="1"/>
  <c r="I7" i="6"/>
  <c r="J7" i="6" s="1"/>
  <c r="D7" i="6"/>
  <c r="E7" i="6" s="1"/>
  <c r="O7" i="3"/>
  <c r="N7" i="3"/>
  <c r="M7" i="3"/>
  <c r="N9" i="3" s="1"/>
  <c r="G7" i="3"/>
  <c r="F7" i="3"/>
  <c r="D7" i="3"/>
  <c r="D9" i="3" s="1"/>
  <c r="H6" i="3"/>
  <c r="F6" i="3"/>
  <c r="H5" i="3"/>
  <c r="F5" i="3"/>
  <c r="H4" i="3"/>
  <c r="H7" i="3" s="1"/>
  <c r="H9" i="3" s="1"/>
  <c r="F4" i="3"/>
  <c r="O7" i="2"/>
  <c r="N7" i="2"/>
  <c r="M7" i="2"/>
  <c r="N9" i="2" s="1"/>
  <c r="G7" i="2"/>
  <c r="F7" i="2"/>
  <c r="D7" i="2"/>
  <c r="D9" i="2" s="1"/>
  <c r="H6" i="2"/>
  <c r="F6" i="2"/>
  <c r="H5" i="2"/>
  <c r="F5" i="2"/>
  <c r="H4" i="2"/>
  <c r="H7" i="2" s="1"/>
  <c r="H9" i="2" s="1"/>
  <c r="F4" i="2"/>
</calcChain>
</file>

<file path=xl/sharedStrings.xml><?xml version="1.0" encoding="utf-8"?>
<sst xmlns="http://schemas.openxmlformats.org/spreadsheetml/2006/main" count="138" uniqueCount="34">
  <si>
    <t>Employee Name</t>
  </si>
  <si>
    <t>C. Whitney</t>
  </si>
  <si>
    <t>T. Chen</t>
  </si>
  <si>
    <t>G. Valencia</t>
  </si>
  <si>
    <t>Medicare Earnings</t>
  </si>
  <si>
    <t>401K</t>
  </si>
  <si>
    <t>FWT Earnings</t>
  </si>
  <si>
    <t>Federal Income Tax</t>
  </si>
  <si>
    <t>SS Earnings</t>
  </si>
  <si>
    <t>Social Security Tax</t>
  </si>
  <si>
    <t>Medicare Tax</t>
  </si>
  <si>
    <t>January</t>
  </si>
  <si>
    <t>February</t>
  </si>
  <si>
    <t>March</t>
  </si>
  <si>
    <t>FWT</t>
  </si>
  <si>
    <t>SS</t>
  </si>
  <si>
    <t>Medicare</t>
  </si>
  <si>
    <t>Total</t>
  </si>
  <si>
    <t>Tax Rate</t>
  </si>
  <si>
    <t>Q1 Taxes</t>
  </si>
  <si>
    <t>Total Paid:</t>
  </si>
  <si>
    <t>April</t>
  </si>
  <si>
    <t>May</t>
  </si>
  <si>
    <t>June</t>
  </si>
  <si>
    <t>Q2 Taxes</t>
  </si>
  <si>
    <t>FUTA Tax</t>
  </si>
  <si>
    <t>SUTA Tax</t>
  </si>
  <si>
    <t>Pay Period</t>
  </si>
  <si>
    <t>Employee</t>
  </si>
  <si>
    <t>Earnings Subject to FUTA</t>
  </si>
  <si>
    <t>Earnings Subject to SUTA</t>
  </si>
  <si>
    <t>Cara Whitney</t>
  </si>
  <si>
    <t>Timothy Chen</t>
  </si>
  <si>
    <t>George 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</si>
</sst>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0.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0" fillId="2" borderId="7" xfId="0" applyFill="1" applyBorder="1"/>
    <xf numFmtId="0" fontId="0" fillId="2" borderId="8" xfId="0" applyFill="1" applyBorder="1"/>
    <xf numFmtId="44" fontId="0" fillId="2" borderId="9" xfId="1" applyFont="1" applyFill="1" applyBorder="1"/>
    <xf numFmtId="0" fontId="0" fillId="2" borderId="10" xfId="0" applyFill="1" applyBorder="1"/>
    <xf numFmtId="44" fontId="0" fillId="2" borderId="10" xfId="1" applyFont="1" applyFill="1" applyBorder="1"/>
    <xf numFmtId="0" fontId="0" fillId="2" borderId="12" xfId="0" applyFill="1" applyBorder="1"/>
    <xf numFmtId="44" fontId="0" fillId="2" borderId="12" xfId="1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44" fontId="0" fillId="2" borderId="0" xfId="0" applyNumberFormat="1" applyFill="1"/>
    <xf numFmtId="44" fontId="0" fillId="2" borderId="11" xfId="1" applyFont="1" applyFill="1" applyBorder="1"/>
    <xf numFmtId="0" fontId="0" fillId="2" borderId="17" xfId="0" applyFill="1" applyBorder="1"/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44" fontId="0" fillId="2" borderId="20" xfId="1" applyFont="1" applyFill="1" applyBorder="1"/>
    <xf numFmtId="0" fontId="0" fillId="2" borderId="9" xfId="0" applyFill="1" applyBorder="1"/>
    <xf numFmtId="44" fontId="0" fillId="2" borderId="0" xfId="1" applyFont="1" applyFill="1" applyBorder="1"/>
    <xf numFmtId="44" fontId="0" fillId="2" borderId="21" xfId="1" applyFont="1" applyFill="1" applyBorder="1"/>
    <xf numFmtId="44" fontId="0" fillId="2" borderId="15" xfId="1" applyFont="1" applyFill="1" applyBorder="1"/>
    <xf numFmtId="44" fontId="0" fillId="2" borderId="22" xfId="1" applyFont="1" applyFill="1" applyBorder="1"/>
    <xf numFmtId="164" fontId="0" fillId="2" borderId="9" xfId="2" applyNumberFormat="1" applyFont="1" applyFill="1" applyBorder="1"/>
    <xf numFmtId="164" fontId="0" fillId="2" borderId="10" xfId="2" applyNumberFormat="1" applyFont="1" applyFill="1" applyBorder="1"/>
    <xf numFmtId="164" fontId="0" fillId="2" borderId="20" xfId="2" applyNumberFormat="1" applyFont="1" applyFill="1" applyBorder="1"/>
    <xf numFmtId="44" fontId="0" fillId="2" borderId="13" xfId="1" applyFont="1" applyFill="1" applyBorder="1"/>
    <xf numFmtId="44" fontId="0" fillId="2" borderId="23" xfId="1" applyFont="1" applyFill="1" applyBorder="1"/>
    <xf numFmtId="0" fontId="0" fillId="2" borderId="13" xfId="0" applyFill="1" applyBorder="1"/>
    <xf numFmtId="44" fontId="0" fillId="2" borderId="24" xfId="1" applyFont="1" applyFill="1" applyBorder="1"/>
    <xf numFmtId="0" fontId="2" fillId="2" borderId="0" xfId="0" applyFont="1" applyFill="1"/>
    <xf numFmtId="44" fontId="1" fillId="2" borderId="0" xfId="1" applyFont="1" applyFill="1" applyBorder="1" applyAlignment="1">
      <alignment horizontal="left"/>
    </xf>
    <xf numFmtId="44" fontId="0" fillId="2" borderId="0" xfId="1" applyFont="1" applyFill="1" applyBorder="1" applyAlignment="1">
      <alignment horizontal="left"/>
    </xf>
    <xf numFmtId="165" fontId="0" fillId="2" borderId="0" xfId="0" applyNumberFormat="1" applyFill="1"/>
    <xf numFmtId="0" fontId="0" fillId="2" borderId="21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14" fontId="0" fillId="2" borderId="0" xfId="0" applyNumberFormat="1" applyFill="1" applyAlignment="1">
      <alignment horizontal="left"/>
    </xf>
    <xf numFmtId="44" fontId="0" fillId="2" borderId="20" xfId="0" applyNumberFormat="1" applyFill="1" applyBorder="1"/>
    <xf numFmtId="14" fontId="0" fillId="2" borderId="21" xfId="0" applyNumberFormat="1" applyFill="1" applyBorder="1" applyAlignment="1">
      <alignment horizontal="left"/>
    </xf>
    <xf numFmtId="14" fontId="0" fillId="2" borderId="15" xfId="0" applyNumberFormat="1" applyFill="1" applyBorder="1" applyAlignment="1">
      <alignment horizontal="left" indent="1"/>
    </xf>
    <xf numFmtId="44" fontId="0" fillId="2" borderId="15" xfId="0" applyNumberFormat="1" applyFill="1" applyBorder="1"/>
    <xf numFmtId="44" fontId="0" fillId="2" borderId="22" xfId="0" applyNumberFormat="1" applyFill="1" applyBorder="1"/>
    <xf numFmtId="0" fontId="0" fillId="2" borderId="21" xfId="0" applyFill="1" applyBorder="1"/>
    <xf numFmtId="14" fontId="0" fillId="2" borderId="13" xfId="0" applyNumberFormat="1" applyFill="1" applyBorder="1" applyAlignment="1">
      <alignment horizontal="left"/>
    </xf>
    <xf numFmtId="14" fontId="0" fillId="2" borderId="24" xfId="0" applyNumberFormat="1" applyFill="1" applyBorder="1" applyAlignment="1">
      <alignment horizontal="left"/>
    </xf>
    <xf numFmtId="44" fontId="0" fillId="2" borderId="24" xfId="0" applyNumberFormat="1" applyFill="1" applyBorder="1"/>
    <xf numFmtId="44" fontId="0" fillId="2" borderId="23" xfId="0" applyNumberFormat="1" applyFill="1" applyBorder="1"/>
    <xf numFmtId="0" fontId="0" fillId="2" borderId="0" xfId="0" applyFill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748E7-2AE7-43B2-ADE1-6F5CC2C9A43E}">
  <sheetPr>
    <pageSetUpPr fitToPage="1"/>
  </sheetPr>
  <dimension ref="B1:P28"/>
  <sheetViews>
    <sheetView tabSelected="1" zoomScaleNormal="100" workbookViewId="0">
      <selection activeCell="A11" sqref="A11"/>
    </sheetView>
  </sheetViews>
  <sheetFormatPr defaultColWidth="8.85546875" defaultRowHeight="15" x14ac:dyDescent="0.25"/>
  <cols>
    <col min="1" max="2" width="0.7109375" style="1" customWidth="1"/>
    <col min="3" max="3" width="14.140625" style="1" customWidth="1"/>
    <col min="4" max="4" width="11.5703125" style="1" customWidth="1"/>
    <col min="5" max="5" width="9.28515625" style="1" bestFit="1" customWidth="1"/>
    <col min="6" max="6" width="11.5703125" style="1" bestFit="1" customWidth="1"/>
    <col min="7" max="7" width="12.28515625" style="1" customWidth="1"/>
    <col min="8" max="8" width="11.5703125" style="1" bestFit="1" customWidth="1"/>
    <col min="9" max="10" width="11.5703125" style="1" customWidth="1"/>
    <col min="11" max="11" width="0.7109375" style="1" customWidth="1"/>
    <col min="12" max="12" width="13.28515625" style="1" bestFit="1" customWidth="1"/>
    <col min="13" max="13" width="11.7109375" style="1" customWidth="1"/>
    <col min="14" max="14" width="11.5703125" style="1" customWidth="1"/>
    <col min="15" max="15" width="11.5703125" style="1" bestFit="1" customWidth="1"/>
    <col min="16" max="16" width="0.7109375" style="1" customWidth="1"/>
    <col min="17" max="16384" width="8.85546875" style="1"/>
  </cols>
  <sheetData>
    <row r="1" spans="2:16" ht="3.75" customHeight="1" x14ac:dyDescent="0.25"/>
    <row r="2" spans="2:16" ht="3.7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 ht="30.75" thickBot="1" x14ac:dyDescent="0.3">
      <c r="B3" s="5"/>
      <c r="C3" s="8" t="s">
        <v>0</v>
      </c>
      <c r="D3" s="7" t="s">
        <v>4</v>
      </c>
      <c r="E3" s="6" t="s">
        <v>5</v>
      </c>
      <c r="F3" s="8" t="s">
        <v>6</v>
      </c>
      <c r="G3" s="8" t="s">
        <v>7</v>
      </c>
      <c r="H3" s="7" t="s">
        <v>8</v>
      </c>
      <c r="I3" s="8" t="s">
        <v>9</v>
      </c>
      <c r="J3" s="8" t="s">
        <v>10</v>
      </c>
      <c r="L3" s="21"/>
      <c r="M3" s="22" t="s">
        <v>11</v>
      </c>
      <c r="N3" s="22" t="s">
        <v>12</v>
      </c>
      <c r="O3" s="23" t="s">
        <v>13</v>
      </c>
      <c r="P3" s="9"/>
    </row>
    <row r="4" spans="2:16" x14ac:dyDescent="0.25">
      <c r="B4" s="5"/>
      <c r="C4" s="10" t="s">
        <v>1</v>
      </c>
      <c r="D4" s="11">
        <v>48000</v>
      </c>
      <c r="E4" s="13">
        <v>960</v>
      </c>
      <c r="F4" s="13">
        <f t="shared" ref="F4:F5" si="0">D4-E4</f>
        <v>47040</v>
      </c>
      <c r="G4" s="13">
        <v>6778.2</v>
      </c>
      <c r="H4" s="13">
        <f>D4</f>
        <v>48000</v>
      </c>
      <c r="I4" s="24">
        <v>2976</v>
      </c>
      <c r="J4" s="24">
        <v>696</v>
      </c>
      <c r="L4" s="25" t="s">
        <v>14</v>
      </c>
      <c r="M4" s="26">
        <v>2417.4</v>
      </c>
      <c r="N4" s="26">
        <v>2411.4</v>
      </c>
      <c r="O4" s="24">
        <v>2450.4</v>
      </c>
      <c r="P4" s="9"/>
    </row>
    <row r="5" spans="2:16" x14ac:dyDescent="0.25">
      <c r="B5" s="5"/>
      <c r="C5" s="12" t="s">
        <v>2</v>
      </c>
      <c r="D5" s="11">
        <v>6832</v>
      </c>
      <c r="E5" s="13">
        <v>0</v>
      </c>
      <c r="F5" s="13">
        <f t="shared" si="0"/>
        <v>6832</v>
      </c>
      <c r="G5" s="13">
        <v>501</v>
      </c>
      <c r="H5" s="13">
        <f>D5</f>
        <v>6832</v>
      </c>
      <c r="I5" s="24">
        <v>423.57</v>
      </c>
      <c r="J5" s="24">
        <v>99.07</v>
      </c>
      <c r="L5" s="25" t="s">
        <v>15</v>
      </c>
      <c r="M5" s="26">
        <v>2466.6</v>
      </c>
      <c r="N5" s="26">
        <v>2486.6799999999998</v>
      </c>
      <c r="O5" s="24">
        <v>2534.06</v>
      </c>
      <c r="P5" s="9"/>
    </row>
    <row r="6" spans="2:16" x14ac:dyDescent="0.25">
      <c r="B6" s="5"/>
      <c r="C6" s="12" t="s">
        <v>3</v>
      </c>
      <c r="D6" s="27">
        <v>5550</v>
      </c>
      <c r="E6" s="13">
        <v>0</v>
      </c>
      <c r="F6" s="20">
        <f>D6</f>
        <v>5550</v>
      </c>
      <c r="G6" s="20">
        <v>0</v>
      </c>
      <c r="H6" s="20">
        <f>D6</f>
        <v>5550</v>
      </c>
      <c r="I6" s="24">
        <v>344.1</v>
      </c>
      <c r="J6" s="24">
        <v>80.48</v>
      </c>
      <c r="L6" s="25" t="s">
        <v>16</v>
      </c>
      <c r="M6" s="28">
        <v>576.88</v>
      </c>
      <c r="N6" s="28">
        <v>581.58000000000004</v>
      </c>
      <c r="O6" s="29">
        <v>592.64</v>
      </c>
      <c r="P6" s="9"/>
    </row>
    <row r="7" spans="2:16" x14ac:dyDescent="0.25">
      <c r="B7" s="5"/>
      <c r="C7" s="12" t="s">
        <v>17</v>
      </c>
      <c r="D7" s="11">
        <f>SUM(D4:D6)</f>
        <v>60382</v>
      </c>
      <c r="E7" s="13"/>
      <c r="F7" s="13">
        <f>SUM(F4:F6)</f>
        <v>59422</v>
      </c>
      <c r="G7" s="13">
        <f>SUM(G4:G6)</f>
        <v>7279.2</v>
      </c>
      <c r="H7" s="13">
        <f>SUM(H4:H6)</f>
        <v>60382</v>
      </c>
      <c r="I7" s="24"/>
      <c r="J7" s="24"/>
      <c r="L7" s="25"/>
      <c r="M7" s="26">
        <f>SUM(M4:M6)</f>
        <v>5460.88</v>
      </c>
      <c r="N7" s="26">
        <f>SUM(N4:N6)</f>
        <v>5479.66</v>
      </c>
      <c r="O7" s="24">
        <f>SUM(O4:O6)</f>
        <v>5577.1</v>
      </c>
      <c r="P7" s="9"/>
    </row>
    <row r="8" spans="2:16" x14ac:dyDescent="0.25">
      <c r="B8" s="5"/>
      <c r="C8" s="12" t="s">
        <v>18</v>
      </c>
      <c r="D8" s="30">
        <v>2.9000000000000001E-2</v>
      </c>
      <c r="E8" s="12"/>
      <c r="F8" s="12"/>
      <c r="G8" s="12"/>
      <c r="H8" s="31">
        <v>0.124</v>
      </c>
      <c r="I8" s="32"/>
      <c r="J8" s="32"/>
      <c r="L8" s="25"/>
      <c r="M8" s="26"/>
      <c r="N8" s="26"/>
      <c r="O8" s="24"/>
      <c r="P8" s="9"/>
    </row>
    <row r="9" spans="2:16" ht="15.75" thickBot="1" x14ac:dyDescent="0.3">
      <c r="B9" s="5"/>
      <c r="C9" s="14" t="s">
        <v>19</v>
      </c>
      <c r="D9" s="33">
        <f>D7*D8</f>
        <v>1751.0780000000002</v>
      </c>
      <c r="E9" s="14"/>
      <c r="F9" s="14"/>
      <c r="G9" s="14"/>
      <c r="H9" s="15">
        <f>H7*H8</f>
        <v>7487.3680000000004</v>
      </c>
      <c r="I9" s="34"/>
      <c r="J9" s="34"/>
      <c r="L9" s="35"/>
      <c r="M9" s="36" t="s">
        <v>20</v>
      </c>
      <c r="N9" s="36">
        <f>SUM(M7:O7)</f>
        <v>16517.64</v>
      </c>
      <c r="O9" s="34"/>
      <c r="P9" s="9"/>
    </row>
    <row r="10" spans="2:16" ht="3.75" customHeight="1" x14ac:dyDescent="0.2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</row>
    <row r="11" spans="2:16" x14ac:dyDescent="0.25">
      <c r="D11" s="37"/>
      <c r="L11" s="38"/>
      <c r="O11" s="26"/>
    </row>
    <row r="12" spans="2:16" x14ac:dyDescent="0.25">
      <c r="L12" s="39"/>
      <c r="O12" s="26"/>
    </row>
    <row r="13" spans="2:16" x14ac:dyDescent="0.25">
      <c r="L13" s="39"/>
    </row>
    <row r="18" spans="14:14" ht="3.75" customHeight="1" x14ac:dyDescent="0.25"/>
    <row r="28" spans="14:14" x14ac:dyDescent="0.25">
      <c r="N28" s="40"/>
    </row>
  </sheetData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2AAE1-0BD8-4522-8FF7-A7074A7A2DAB}">
  <sheetPr>
    <pageSetUpPr fitToPage="1"/>
  </sheetPr>
  <dimension ref="B1:P28"/>
  <sheetViews>
    <sheetView zoomScaleNormal="100" workbookViewId="0">
      <selection activeCell="A10" sqref="A10"/>
    </sheetView>
  </sheetViews>
  <sheetFormatPr defaultColWidth="8.85546875" defaultRowHeight="15" x14ac:dyDescent="0.25"/>
  <cols>
    <col min="1" max="2" width="0.7109375" style="1" customWidth="1"/>
    <col min="3" max="3" width="14.140625" style="1" customWidth="1"/>
    <col min="4" max="4" width="11.5703125" style="1" customWidth="1"/>
    <col min="5" max="5" width="9.28515625" style="1" bestFit="1" customWidth="1"/>
    <col min="6" max="6" width="11.5703125" style="1" bestFit="1" customWidth="1"/>
    <col min="7" max="7" width="12.28515625" style="1" customWidth="1"/>
    <col min="8" max="8" width="11.5703125" style="1" bestFit="1" customWidth="1"/>
    <col min="9" max="10" width="11.5703125" style="1" customWidth="1"/>
    <col min="11" max="11" width="0.7109375" style="1" customWidth="1"/>
    <col min="12" max="12" width="13.28515625" style="1" bestFit="1" customWidth="1"/>
    <col min="13" max="13" width="11.7109375" style="1" customWidth="1"/>
    <col min="14" max="14" width="11.5703125" style="1" customWidth="1"/>
    <col min="15" max="15" width="11.5703125" style="1" bestFit="1" customWidth="1"/>
    <col min="16" max="16" width="0.7109375" style="1" customWidth="1"/>
    <col min="17" max="16384" width="8.85546875" style="1"/>
  </cols>
  <sheetData>
    <row r="1" spans="2:16" ht="3.75" customHeight="1" x14ac:dyDescent="0.25"/>
    <row r="2" spans="2:16" ht="3.7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 ht="30.75" thickBot="1" x14ac:dyDescent="0.3">
      <c r="B3" s="5"/>
      <c r="C3" s="8" t="s">
        <v>0</v>
      </c>
      <c r="D3" s="7" t="s">
        <v>4</v>
      </c>
      <c r="E3" s="6" t="s">
        <v>5</v>
      </c>
      <c r="F3" s="8" t="s">
        <v>6</v>
      </c>
      <c r="G3" s="8" t="s">
        <v>7</v>
      </c>
      <c r="H3" s="7" t="s">
        <v>8</v>
      </c>
      <c r="I3" s="8" t="s">
        <v>9</v>
      </c>
      <c r="J3" s="8" t="s">
        <v>10</v>
      </c>
      <c r="L3" s="21"/>
      <c r="M3" s="22" t="s">
        <v>21</v>
      </c>
      <c r="N3" s="22" t="s">
        <v>22</v>
      </c>
      <c r="O3" s="23" t="s">
        <v>23</v>
      </c>
      <c r="P3" s="9"/>
    </row>
    <row r="4" spans="2:16" x14ac:dyDescent="0.25">
      <c r="B4" s="5"/>
      <c r="C4" s="10" t="s">
        <v>1</v>
      </c>
      <c r="D4" s="11">
        <v>48000</v>
      </c>
      <c r="E4" s="13">
        <v>960</v>
      </c>
      <c r="F4" s="13">
        <f t="shared" ref="F4:F5" si="0">D4-E4</f>
        <v>47040</v>
      </c>
      <c r="G4" s="13">
        <v>6778.2</v>
      </c>
      <c r="H4" s="13">
        <f>D4</f>
        <v>48000</v>
      </c>
      <c r="I4" s="24">
        <v>2976</v>
      </c>
      <c r="J4" s="24">
        <v>696</v>
      </c>
      <c r="L4" s="25" t="s">
        <v>14</v>
      </c>
      <c r="M4" s="26">
        <v>2429.4</v>
      </c>
      <c r="N4" s="26">
        <v>2421.4</v>
      </c>
      <c r="O4" s="24">
        <v>2418.4</v>
      </c>
      <c r="P4" s="9"/>
    </row>
    <row r="5" spans="2:16" x14ac:dyDescent="0.25">
      <c r="B5" s="5"/>
      <c r="C5" s="12" t="s">
        <v>2</v>
      </c>
      <c r="D5" s="11">
        <v>6748</v>
      </c>
      <c r="E5" s="13">
        <v>0</v>
      </c>
      <c r="F5" s="13">
        <f t="shared" si="0"/>
        <v>6748</v>
      </c>
      <c r="G5" s="13">
        <v>491</v>
      </c>
      <c r="H5" s="13">
        <f>D5</f>
        <v>6748</v>
      </c>
      <c r="I5" s="24">
        <v>418.37</v>
      </c>
      <c r="J5" s="24">
        <v>97.84</v>
      </c>
      <c r="L5" s="25" t="s">
        <v>15</v>
      </c>
      <c r="M5" s="26">
        <v>2518.8000000000002</v>
      </c>
      <c r="N5" s="26">
        <v>2467.86</v>
      </c>
      <c r="O5" s="24">
        <v>2496.2399999999998</v>
      </c>
      <c r="P5" s="9"/>
    </row>
    <row r="6" spans="2:16" x14ac:dyDescent="0.25">
      <c r="B6" s="5"/>
      <c r="C6" s="12" t="s">
        <v>3</v>
      </c>
      <c r="D6" s="27">
        <v>5598</v>
      </c>
      <c r="E6" s="13">
        <v>0</v>
      </c>
      <c r="F6" s="20">
        <f>D6</f>
        <v>5598</v>
      </c>
      <c r="G6" s="20">
        <v>0</v>
      </c>
      <c r="H6" s="20">
        <f>D6</f>
        <v>5598</v>
      </c>
      <c r="I6" s="24">
        <v>347.08</v>
      </c>
      <c r="J6" s="24">
        <v>81.180000000000007</v>
      </c>
      <c r="L6" s="25" t="s">
        <v>16</v>
      </c>
      <c r="M6" s="28">
        <v>589.08000000000004</v>
      </c>
      <c r="N6" s="28">
        <v>577.16</v>
      </c>
      <c r="O6" s="29">
        <v>583.79999999999995</v>
      </c>
      <c r="P6" s="9"/>
    </row>
    <row r="7" spans="2:16" x14ac:dyDescent="0.25">
      <c r="B7" s="5"/>
      <c r="C7" s="12" t="s">
        <v>17</v>
      </c>
      <c r="D7" s="11">
        <f>SUM(D4:D6)</f>
        <v>60346</v>
      </c>
      <c r="E7" s="13"/>
      <c r="F7" s="13">
        <f>SUM(F4:F6)</f>
        <v>59386</v>
      </c>
      <c r="G7" s="13">
        <f>SUM(G4:G6)</f>
        <v>7269.2</v>
      </c>
      <c r="H7" s="13">
        <f>SUM(H4:H6)</f>
        <v>60346</v>
      </c>
      <c r="I7" s="24"/>
      <c r="J7" s="24"/>
      <c r="L7" s="25"/>
      <c r="M7" s="26">
        <f>SUM(M4:M6)</f>
        <v>5537.2800000000007</v>
      </c>
      <c r="N7" s="26">
        <f>SUM(N4:N6)</f>
        <v>5466.42</v>
      </c>
      <c r="O7" s="24">
        <f>SUM(O4:O6)</f>
        <v>5498.44</v>
      </c>
      <c r="P7" s="9"/>
    </row>
    <row r="8" spans="2:16" x14ac:dyDescent="0.25">
      <c r="B8" s="5"/>
      <c r="C8" s="12" t="s">
        <v>18</v>
      </c>
      <c r="D8" s="30">
        <v>2.9000000000000001E-2</v>
      </c>
      <c r="E8" s="12"/>
      <c r="F8" s="12"/>
      <c r="G8" s="12"/>
      <c r="H8" s="31">
        <v>0.124</v>
      </c>
      <c r="I8" s="32"/>
      <c r="J8" s="32"/>
      <c r="L8" s="25"/>
      <c r="M8" s="26"/>
      <c r="N8" s="26"/>
      <c r="O8" s="24"/>
      <c r="P8" s="9"/>
    </row>
    <row r="9" spans="2:16" ht="15.75" thickBot="1" x14ac:dyDescent="0.3">
      <c r="B9" s="5"/>
      <c r="C9" s="14" t="s">
        <v>24</v>
      </c>
      <c r="D9" s="33">
        <f>D7*D8</f>
        <v>1750.0340000000001</v>
      </c>
      <c r="E9" s="14"/>
      <c r="F9" s="14"/>
      <c r="G9" s="14"/>
      <c r="H9" s="15">
        <f>H7*H8</f>
        <v>7482.9039999999995</v>
      </c>
      <c r="I9" s="34"/>
      <c r="J9" s="34"/>
      <c r="L9" s="35"/>
      <c r="M9" s="36" t="s">
        <v>20</v>
      </c>
      <c r="N9" s="36">
        <f>SUM(M7:O7)</f>
        <v>16502.14</v>
      </c>
      <c r="O9" s="34"/>
      <c r="P9" s="9"/>
    </row>
    <row r="10" spans="2:16" ht="3.75" customHeight="1" x14ac:dyDescent="0.2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</row>
    <row r="11" spans="2:16" x14ac:dyDescent="0.25">
      <c r="D11" s="37"/>
      <c r="L11" s="38"/>
      <c r="O11" s="26"/>
    </row>
    <row r="12" spans="2:16" x14ac:dyDescent="0.25">
      <c r="L12" s="39"/>
      <c r="O12" s="26"/>
    </row>
    <row r="13" spans="2:16" x14ac:dyDescent="0.25">
      <c r="L13" s="39"/>
    </row>
    <row r="18" spans="14:14" ht="3.75" customHeight="1" x14ac:dyDescent="0.25"/>
    <row r="28" spans="14:14" x14ac:dyDescent="0.25">
      <c r="N28" s="40"/>
    </row>
  </sheetData>
  <pageMargins left="0.7" right="0.7" top="0.75" bottom="0.75" header="0.3" footer="0.3"/>
  <pageSetup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B9BE1-A006-439E-8B73-C0F258F7D164}">
  <sheetPr>
    <pageSetUpPr fitToPage="1"/>
  </sheetPr>
  <dimension ref="B1:J66"/>
  <sheetViews>
    <sheetView workbookViewId="0">
      <selection activeCell="O8" sqref="O8"/>
    </sheetView>
  </sheetViews>
  <sheetFormatPr defaultRowHeight="15" x14ac:dyDescent="0.25"/>
  <cols>
    <col min="1" max="1" width="1.42578125" style="1" customWidth="1"/>
    <col min="2" max="2" width="12" style="1" customWidth="1"/>
    <col min="3" max="3" width="17.42578125" style="1" customWidth="1"/>
    <col min="4" max="4" width="23.42578125" style="1" customWidth="1"/>
    <col min="5" max="5" width="11.140625" style="1" customWidth="1"/>
    <col min="6" max="6" width="1.42578125" style="1" customWidth="1"/>
    <col min="7" max="7" width="12" style="1" customWidth="1"/>
    <col min="8" max="8" width="17.42578125" style="1" customWidth="1"/>
    <col min="9" max="9" width="23.42578125" style="1" customWidth="1"/>
    <col min="10" max="13" width="11.140625" style="1" customWidth="1"/>
    <col min="14" max="16384" width="9.140625" style="1"/>
  </cols>
  <sheetData>
    <row r="1" spans="2:10" ht="7.5" customHeight="1" thickBot="1" x14ac:dyDescent="0.3"/>
    <row r="2" spans="2:10" ht="15.75" thickBot="1" x14ac:dyDescent="0.3">
      <c r="B2" s="57" t="s">
        <v>25</v>
      </c>
      <c r="C2" s="58"/>
      <c r="D2" s="58"/>
      <c r="E2" s="59"/>
      <c r="G2" s="57" t="s">
        <v>26</v>
      </c>
      <c r="H2" s="58"/>
      <c r="I2" s="58"/>
      <c r="J2" s="59"/>
    </row>
    <row r="3" spans="2:10" x14ac:dyDescent="0.25">
      <c r="B3" s="41" t="s">
        <v>27</v>
      </c>
      <c r="C3" s="42" t="s">
        <v>28</v>
      </c>
      <c r="D3" s="42" t="s">
        <v>29</v>
      </c>
      <c r="E3" s="43" t="s">
        <v>25</v>
      </c>
      <c r="G3" s="41" t="s">
        <v>27</v>
      </c>
      <c r="H3" s="42" t="s">
        <v>28</v>
      </c>
      <c r="I3" s="42" t="s">
        <v>30</v>
      </c>
      <c r="J3" s="43" t="s">
        <v>26</v>
      </c>
    </row>
    <row r="4" spans="2:10" x14ac:dyDescent="0.25">
      <c r="B4" s="44">
        <v>44940</v>
      </c>
      <c r="C4" s="45" t="s">
        <v>31</v>
      </c>
      <c r="D4" s="19">
        <v>7000</v>
      </c>
      <c r="E4" s="46"/>
      <c r="G4" s="44">
        <v>44940</v>
      </c>
      <c r="H4" s="45" t="s">
        <v>31</v>
      </c>
      <c r="I4" s="19">
        <v>8000</v>
      </c>
      <c r="J4" s="46"/>
    </row>
    <row r="5" spans="2:10" x14ac:dyDescent="0.25">
      <c r="B5" s="44">
        <v>44940</v>
      </c>
      <c r="C5" s="45" t="s">
        <v>32</v>
      </c>
      <c r="D5" s="19">
        <v>1106</v>
      </c>
      <c r="E5" s="46"/>
      <c r="G5" s="44">
        <v>44940</v>
      </c>
      <c r="H5" s="45" t="s">
        <v>32</v>
      </c>
      <c r="I5" s="19">
        <v>1106</v>
      </c>
      <c r="J5" s="46"/>
    </row>
    <row r="6" spans="2:10" x14ac:dyDescent="0.25">
      <c r="B6" s="44">
        <v>44940</v>
      </c>
      <c r="C6" s="45" t="s">
        <v>33</v>
      </c>
      <c r="D6" s="19">
        <v>828</v>
      </c>
      <c r="E6" s="46"/>
      <c r="G6" s="44">
        <v>44940</v>
      </c>
      <c r="H6" s="45" t="s">
        <v>33</v>
      </c>
      <c r="I6" s="19">
        <v>828</v>
      </c>
      <c r="J6" s="46"/>
    </row>
    <row r="7" spans="2:10" x14ac:dyDescent="0.25">
      <c r="B7" s="47"/>
      <c r="C7" s="48" t="s">
        <v>17</v>
      </c>
      <c r="D7" s="49">
        <f>SUM(D4:D6)</f>
        <v>8934</v>
      </c>
      <c r="E7" s="50">
        <f>D7*0.006</f>
        <v>53.603999999999999</v>
      </c>
      <c r="G7" s="47"/>
      <c r="H7" s="48" t="s">
        <v>17</v>
      </c>
      <c r="I7" s="49">
        <f>SUM(I4:I6)</f>
        <v>9934</v>
      </c>
      <c r="J7" s="50">
        <f>I7*0.042</f>
        <v>417.22800000000001</v>
      </c>
    </row>
    <row r="8" spans="2:10" x14ac:dyDescent="0.25">
      <c r="B8" s="44">
        <v>44954</v>
      </c>
      <c r="C8" s="45" t="s">
        <v>32</v>
      </c>
      <c r="D8" s="19">
        <v>1106</v>
      </c>
      <c r="E8" s="46"/>
      <c r="G8" s="44">
        <v>44954</v>
      </c>
      <c r="H8" s="45" t="s">
        <v>31</v>
      </c>
      <c r="I8" s="19">
        <v>8000</v>
      </c>
      <c r="J8" s="46"/>
    </row>
    <row r="9" spans="2:10" x14ac:dyDescent="0.25">
      <c r="B9" s="44">
        <v>44954</v>
      </c>
      <c r="C9" s="45" t="s">
        <v>33</v>
      </c>
      <c r="D9" s="19">
        <v>852</v>
      </c>
      <c r="E9" s="46"/>
      <c r="G9" s="44">
        <v>44954</v>
      </c>
      <c r="H9" s="45" t="s">
        <v>32</v>
      </c>
      <c r="I9" s="19">
        <v>1106</v>
      </c>
      <c r="J9" s="46"/>
    </row>
    <row r="10" spans="2:10" x14ac:dyDescent="0.25">
      <c r="B10" s="47"/>
      <c r="C10" s="48" t="s">
        <v>17</v>
      </c>
      <c r="D10" s="49">
        <f>SUM(D8:D9)</f>
        <v>1958</v>
      </c>
      <c r="E10" s="50">
        <f>D10*0.006</f>
        <v>11.748000000000001</v>
      </c>
      <c r="G10" s="44">
        <v>44954</v>
      </c>
      <c r="H10" s="45" t="s">
        <v>33</v>
      </c>
      <c r="I10" s="19">
        <v>852</v>
      </c>
      <c r="J10" s="46"/>
    </row>
    <row r="11" spans="2:10" x14ac:dyDescent="0.25">
      <c r="B11" s="44">
        <v>44968</v>
      </c>
      <c r="C11" s="45" t="s">
        <v>32</v>
      </c>
      <c r="D11" s="19">
        <v>1162</v>
      </c>
      <c r="E11" s="46"/>
      <c r="G11" s="47"/>
      <c r="H11" s="48" t="s">
        <v>17</v>
      </c>
      <c r="I11" s="49">
        <f>SUM(I8:I10)</f>
        <v>9958</v>
      </c>
      <c r="J11" s="50">
        <f>I11*0.042</f>
        <v>418.23600000000005</v>
      </c>
    </row>
    <row r="12" spans="2:10" x14ac:dyDescent="0.25">
      <c r="B12" s="44">
        <v>44968</v>
      </c>
      <c r="C12" s="45" t="s">
        <v>33</v>
      </c>
      <c r="D12" s="19">
        <v>1050</v>
      </c>
      <c r="E12" s="46"/>
      <c r="G12" s="44">
        <v>44968</v>
      </c>
      <c r="H12" s="45" t="s">
        <v>31</v>
      </c>
      <c r="I12" s="19">
        <v>8000</v>
      </c>
      <c r="J12" s="46"/>
    </row>
    <row r="13" spans="2:10" x14ac:dyDescent="0.25">
      <c r="B13" s="47"/>
      <c r="C13" s="48" t="s">
        <v>17</v>
      </c>
      <c r="D13" s="49">
        <f>SUM(D11:D12)</f>
        <v>2212</v>
      </c>
      <c r="E13" s="50">
        <f>D13*0.006</f>
        <v>13.272</v>
      </c>
      <c r="G13" s="44">
        <v>44968</v>
      </c>
      <c r="H13" s="45" t="s">
        <v>32</v>
      </c>
      <c r="I13" s="19">
        <v>1162</v>
      </c>
      <c r="J13" s="46"/>
    </row>
    <row r="14" spans="2:10" x14ac:dyDescent="0.25">
      <c r="B14" s="44">
        <v>44982</v>
      </c>
      <c r="C14" s="45" t="s">
        <v>32</v>
      </c>
      <c r="D14" s="19">
        <v>966</v>
      </c>
      <c r="E14" s="46"/>
      <c r="G14" s="44">
        <v>44968</v>
      </c>
      <c r="H14" s="45" t="s">
        <v>33</v>
      </c>
      <c r="I14" s="19">
        <v>1050</v>
      </c>
      <c r="J14" s="46"/>
    </row>
    <row r="15" spans="2:10" x14ac:dyDescent="0.25">
      <c r="B15" s="44">
        <v>44982</v>
      </c>
      <c r="C15" s="45" t="s">
        <v>33</v>
      </c>
      <c r="D15" s="19">
        <v>876</v>
      </c>
      <c r="E15" s="46"/>
      <c r="G15" s="47"/>
      <c r="H15" s="48" t="s">
        <v>17</v>
      </c>
      <c r="I15" s="49">
        <f>SUM(I12:I14)</f>
        <v>10212</v>
      </c>
      <c r="J15" s="50">
        <f>I15*0.042</f>
        <v>428.90400000000005</v>
      </c>
    </row>
    <row r="16" spans="2:10" x14ac:dyDescent="0.25">
      <c r="B16" s="47"/>
      <c r="C16" s="48" t="s">
        <v>17</v>
      </c>
      <c r="D16" s="49">
        <f>SUM(D14:D15)</f>
        <v>1842</v>
      </c>
      <c r="E16" s="50">
        <f>D16*0.006</f>
        <v>11.052</v>
      </c>
      <c r="G16" s="44">
        <v>44982</v>
      </c>
      <c r="H16" s="45" t="s">
        <v>31</v>
      </c>
      <c r="I16" s="19">
        <v>8000</v>
      </c>
      <c r="J16" s="46"/>
    </row>
    <row r="17" spans="2:10" x14ac:dyDescent="0.25">
      <c r="B17" s="44">
        <v>44996</v>
      </c>
      <c r="C17" s="45" t="s">
        <v>32</v>
      </c>
      <c r="D17" s="19">
        <v>1141</v>
      </c>
      <c r="E17" s="46"/>
      <c r="G17" s="44">
        <v>44982</v>
      </c>
      <c r="H17" s="45" t="s">
        <v>32</v>
      </c>
      <c r="I17" s="19">
        <v>966</v>
      </c>
      <c r="J17" s="46"/>
    </row>
    <row r="18" spans="2:10" x14ac:dyDescent="0.25">
      <c r="B18" s="44">
        <v>44996</v>
      </c>
      <c r="C18" s="45" t="s">
        <v>33</v>
      </c>
      <c r="D18" s="19">
        <v>966</v>
      </c>
      <c r="E18" s="46"/>
      <c r="G18" s="44">
        <v>44982</v>
      </c>
      <c r="H18" s="45" t="s">
        <v>33</v>
      </c>
      <c r="I18" s="19">
        <v>876</v>
      </c>
      <c r="J18" s="46"/>
    </row>
    <row r="19" spans="2:10" x14ac:dyDescent="0.25">
      <c r="B19" s="47"/>
      <c r="C19" s="48" t="s">
        <v>17</v>
      </c>
      <c r="D19" s="49">
        <f>SUM(D17:D18)</f>
        <v>2107</v>
      </c>
      <c r="E19" s="50">
        <f>D19*0.006</f>
        <v>12.641999999999999</v>
      </c>
      <c r="G19" s="47"/>
      <c r="H19" s="48" t="s">
        <v>17</v>
      </c>
      <c r="I19" s="49">
        <f>SUM(I16:I18)</f>
        <v>9842</v>
      </c>
      <c r="J19" s="50">
        <f>I19*0.042</f>
        <v>413.36400000000003</v>
      </c>
    </row>
    <row r="20" spans="2:10" x14ac:dyDescent="0.25">
      <c r="B20" s="44">
        <v>45010</v>
      </c>
      <c r="C20" s="45" t="s">
        <v>32</v>
      </c>
      <c r="D20" s="19">
        <v>1351</v>
      </c>
      <c r="E20" s="46"/>
      <c r="G20" s="44">
        <v>44996</v>
      </c>
      <c r="H20" s="45" t="s">
        <v>31</v>
      </c>
      <c r="I20" s="19">
        <v>8000</v>
      </c>
      <c r="J20" s="46"/>
    </row>
    <row r="21" spans="2:10" x14ac:dyDescent="0.25">
      <c r="B21" s="44">
        <v>45010</v>
      </c>
      <c r="C21" s="45" t="s">
        <v>33</v>
      </c>
      <c r="D21" s="19">
        <v>978</v>
      </c>
      <c r="E21" s="46"/>
      <c r="G21" s="44">
        <v>44996</v>
      </c>
      <c r="H21" s="45" t="s">
        <v>32</v>
      </c>
      <c r="I21" s="19">
        <v>1141</v>
      </c>
      <c r="J21" s="46"/>
    </row>
    <row r="22" spans="2:10" x14ac:dyDescent="0.25">
      <c r="B22" s="51"/>
      <c r="C22" s="48" t="s">
        <v>17</v>
      </c>
      <c r="D22" s="49">
        <f>SUM(D20:D21)</f>
        <v>2329</v>
      </c>
      <c r="E22" s="50">
        <f>D22*0.006</f>
        <v>13.974</v>
      </c>
      <c r="G22" s="44">
        <v>44996</v>
      </c>
      <c r="H22" s="45" t="s">
        <v>33</v>
      </c>
      <c r="I22" s="19">
        <v>966</v>
      </c>
      <c r="J22" s="46"/>
    </row>
    <row r="23" spans="2:10" x14ac:dyDescent="0.25">
      <c r="B23" s="44">
        <v>45024</v>
      </c>
      <c r="C23" s="45" t="s">
        <v>32</v>
      </c>
      <c r="D23" s="19">
        <f>7000-SUM(D5,D8,D11,D14,D17,D20)</f>
        <v>168</v>
      </c>
      <c r="E23" s="46"/>
      <c r="G23" s="47"/>
      <c r="H23" s="48" t="s">
        <v>17</v>
      </c>
      <c r="I23" s="49">
        <f>SUM(I20:I22)</f>
        <v>10107</v>
      </c>
      <c r="J23" s="50">
        <f>I23*0.042</f>
        <v>424.49400000000003</v>
      </c>
    </row>
    <row r="24" spans="2:10" x14ac:dyDescent="0.25">
      <c r="B24" s="44">
        <v>45024</v>
      </c>
      <c r="C24" s="45" t="s">
        <v>33</v>
      </c>
      <c r="D24" s="19">
        <v>1050</v>
      </c>
      <c r="E24" s="46"/>
      <c r="G24" s="44">
        <v>45010</v>
      </c>
      <c r="H24" s="45" t="s">
        <v>31</v>
      </c>
      <c r="I24" s="19">
        <v>4800</v>
      </c>
      <c r="J24" s="46"/>
    </row>
    <row r="25" spans="2:10" x14ac:dyDescent="0.25">
      <c r="B25" s="47"/>
      <c r="C25" s="48" t="s">
        <v>17</v>
      </c>
      <c r="D25" s="49">
        <f>SUM(D23:D24)</f>
        <v>1218</v>
      </c>
      <c r="E25" s="50">
        <f>D25*0.006</f>
        <v>7.3079999999999998</v>
      </c>
      <c r="G25" s="44">
        <v>45010</v>
      </c>
      <c r="H25" s="45" t="s">
        <v>32</v>
      </c>
      <c r="I25" s="19">
        <v>1351</v>
      </c>
      <c r="J25" s="46"/>
    </row>
    <row r="26" spans="2:10" ht="15.75" thickBot="1" x14ac:dyDescent="0.3">
      <c r="B26" s="52">
        <v>45038</v>
      </c>
      <c r="C26" s="53" t="s">
        <v>33</v>
      </c>
      <c r="D26" s="54">
        <f>7000-SUM(D6,D9,D12,D15,D18,D21,D24)</f>
        <v>400</v>
      </c>
      <c r="E26" s="55">
        <f>D26*0.006</f>
        <v>2.4</v>
      </c>
      <c r="G26" s="44">
        <v>45010</v>
      </c>
      <c r="H26" s="45" t="s">
        <v>33</v>
      </c>
      <c r="I26" s="19">
        <v>978</v>
      </c>
      <c r="J26" s="46"/>
    </row>
    <row r="27" spans="2:10" x14ac:dyDescent="0.25">
      <c r="B27" s="56"/>
      <c r="C27" s="56"/>
      <c r="D27" s="19"/>
      <c r="E27" s="19"/>
      <c r="G27" s="51"/>
      <c r="H27" s="48" t="s">
        <v>17</v>
      </c>
      <c r="I27" s="49">
        <f>SUM(I24:I26)</f>
        <v>7129</v>
      </c>
      <c r="J27" s="50">
        <f>I27*0.042</f>
        <v>299.41800000000001</v>
      </c>
    </row>
    <row r="28" spans="2:10" x14ac:dyDescent="0.25">
      <c r="B28" s="56"/>
      <c r="C28" s="56"/>
      <c r="D28" s="19"/>
      <c r="E28" s="19"/>
      <c r="G28" s="44">
        <v>45024</v>
      </c>
      <c r="H28" s="45" t="s">
        <v>32</v>
      </c>
      <c r="I28" s="19">
        <v>1162</v>
      </c>
      <c r="J28" s="46"/>
    </row>
    <row r="29" spans="2:10" x14ac:dyDescent="0.25">
      <c r="B29" s="56"/>
      <c r="C29" s="56"/>
      <c r="D29" s="19"/>
      <c r="E29" s="19"/>
      <c r="G29" s="44">
        <v>45024</v>
      </c>
      <c r="H29" s="45" t="s">
        <v>33</v>
      </c>
      <c r="I29" s="19">
        <v>1050</v>
      </c>
      <c r="J29" s="46"/>
    </row>
    <row r="30" spans="2:10" x14ac:dyDescent="0.25">
      <c r="B30" s="56"/>
      <c r="C30" s="56"/>
      <c r="D30" s="19"/>
      <c r="E30" s="19"/>
      <c r="G30" s="47"/>
      <c r="H30" s="48" t="s">
        <v>17</v>
      </c>
      <c r="I30" s="49">
        <f>SUM(I28:I29)</f>
        <v>2212</v>
      </c>
      <c r="J30" s="50">
        <f>I30*0.042</f>
        <v>92.904000000000011</v>
      </c>
    </row>
    <row r="31" spans="2:10" x14ac:dyDescent="0.25">
      <c r="B31" s="56"/>
      <c r="C31" s="56"/>
      <c r="D31" s="19"/>
      <c r="E31" s="19"/>
      <c r="G31" s="44">
        <v>45038</v>
      </c>
      <c r="H31" s="45" t="s">
        <v>32</v>
      </c>
      <c r="I31" s="19">
        <v>1141</v>
      </c>
      <c r="J31" s="46"/>
    </row>
    <row r="32" spans="2:10" x14ac:dyDescent="0.25">
      <c r="B32" s="56"/>
      <c r="C32" s="56"/>
      <c r="D32" s="19"/>
      <c r="E32" s="19"/>
      <c r="G32" s="44">
        <v>45038</v>
      </c>
      <c r="H32" s="45" t="s">
        <v>33</v>
      </c>
      <c r="I32" s="19">
        <v>960</v>
      </c>
      <c r="J32" s="46"/>
    </row>
    <row r="33" spans="2:10" x14ac:dyDescent="0.25">
      <c r="B33" s="56"/>
      <c r="C33" s="56"/>
      <c r="D33" s="19"/>
      <c r="E33" s="19"/>
      <c r="G33" s="47"/>
      <c r="H33" s="48" t="s">
        <v>17</v>
      </c>
      <c r="I33" s="49">
        <f>SUM(I31:I32)</f>
        <v>2101</v>
      </c>
      <c r="J33" s="50">
        <f>I33*0.042</f>
        <v>88.242000000000004</v>
      </c>
    </row>
    <row r="34" spans="2:10" x14ac:dyDescent="0.25">
      <c r="B34" s="56"/>
      <c r="C34" s="56"/>
      <c r="D34" s="19"/>
      <c r="E34" s="19"/>
      <c r="G34" s="44">
        <v>45052</v>
      </c>
      <c r="H34" s="45" t="s">
        <v>32</v>
      </c>
      <c r="I34" s="19">
        <v>1099</v>
      </c>
      <c r="J34" s="46"/>
    </row>
    <row r="35" spans="2:10" x14ac:dyDescent="0.25">
      <c r="B35" s="56"/>
      <c r="C35" s="56"/>
      <c r="D35" s="19"/>
      <c r="E35" s="19"/>
      <c r="G35" s="44">
        <v>45052</v>
      </c>
      <c r="H35" s="45" t="s">
        <v>33</v>
      </c>
      <c r="I35" s="19">
        <v>744</v>
      </c>
      <c r="J35" s="46"/>
    </row>
    <row r="36" spans="2:10" x14ac:dyDescent="0.25">
      <c r="B36" s="56"/>
      <c r="C36" s="56"/>
      <c r="D36" s="19"/>
      <c r="E36" s="19"/>
      <c r="G36" s="47"/>
      <c r="H36" s="48" t="s">
        <v>17</v>
      </c>
      <c r="I36" s="49">
        <f>SUM(I34:I35)</f>
        <v>1843</v>
      </c>
      <c r="J36" s="50">
        <f>I36*0.042</f>
        <v>77.406000000000006</v>
      </c>
    </row>
    <row r="37" spans="2:10" x14ac:dyDescent="0.25">
      <c r="B37" s="56"/>
      <c r="C37" s="56"/>
      <c r="D37" s="19"/>
      <c r="E37" s="19"/>
      <c r="G37" s="44">
        <v>45066</v>
      </c>
      <c r="H37" s="45" t="s">
        <v>32</v>
      </c>
      <c r="I37" s="19">
        <v>1141</v>
      </c>
      <c r="J37" s="46"/>
    </row>
    <row r="38" spans="2:10" x14ac:dyDescent="0.25">
      <c r="B38" s="56"/>
      <c r="C38" s="56"/>
      <c r="D38" s="19"/>
      <c r="E38" s="19"/>
      <c r="G38" s="44">
        <v>45066</v>
      </c>
      <c r="H38" s="45" t="s">
        <v>33</v>
      </c>
      <c r="I38" s="19">
        <v>918</v>
      </c>
      <c r="J38" s="46"/>
    </row>
    <row r="39" spans="2:10" x14ac:dyDescent="0.25">
      <c r="B39" s="56"/>
      <c r="C39" s="56"/>
      <c r="D39" s="19"/>
      <c r="E39" s="19"/>
      <c r="G39" s="47"/>
      <c r="H39" s="48" t="s">
        <v>17</v>
      </c>
      <c r="I39" s="49">
        <f>SUM(I37:I38)</f>
        <v>2059</v>
      </c>
      <c r="J39" s="50">
        <f>I39*0.042</f>
        <v>86.478000000000009</v>
      </c>
    </row>
    <row r="40" spans="2:10" x14ac:dyDescent="0.25">
      <c r="B40" s="56"/>
      <c r="C40" s="56"/>
      <c r="D40" s="19"/>
      <c r="E40" s="19"/>
      <c r="G40" s="44">
        <v>45080</v>
      </c>
      <c r="H40" s="45" t="s">
        <v>32</v>
      </c>
      <c r="I40" s="19">
        <v>1043</v>
      </c>
      <c r="J40" s="46"/>
    </row>
    <row r="41" spans="2:10" x14ac:dyDescent="0.25">
      <c r="B41" s="56"/>
      <c r="C41" s="56"/>
      <c r="D41" s="19"/>
      <c r="E41" s="19"/>
      <c r="G41" s="44">
        <v>45080</v>
      </c>
      <c r="H41" s="45" t="s">
        <v>33</v>
      </c>
      <c r="I41" s="19">
        <v>876</v>
      </c>
      <c r="J41" s="46"/>
    </row>
    <row r="42" spans="2:10" x14ac:dyDescent="0.25">
      <c r="B42" s="56"/>
      <c r="C42" s="56"/>
      <c r="D42" s="19"/>
      <c r="E42" s="19"/>
      <c r="G42" s="47"/>
      <c r="H42" s="48" t="s">
        <v>17</v>
      </c>
      <c r="I42" s="49">
        <f>SUM(I40:I41)</f>
        <v>1919</v>
      </c>
      <c r="J42" s="50">
        <f>I42*0.042</f>
        <v>80.597999999999999</v>
      </c>
    </row>
    <row r="43" spans="2:10" x14ac:dyDescent="0.25">
      <c r="B43" s="56"/>
      <c r="C43" s="56"/>
      <c r="D43" s="19"/>
      <c r="E43" s="19"/>
      <c r="G43" s="44">
        <v>45094</v>
      </c>
      <c r="H43" s="45" t="s">
        <v>32</v>
      </c>
      <c r="I43" s="19">
        <v>1162</v>
      </c>
      <c r="J43" s="46"/>
    </row>
    <row r="44" spans="2:10" x14ac:dyDescent="0.25">
      <c r="B44" s="56"/>
      <c r="C44" s="56"/>
      <c r="D44" s="19"/>
      <c r="E44" s="19"/>
      <c r="G44" s="44">
        <v>45094</v>
      </c>
      <c r="H44" s="45" t="s">
        <v>33</v>
      </c>
      <c r="I44" s="19">
        <v>1050</v>
      </c>
      <c r="J44" s="46"/>
    </row>
    <row r="45" spans="2:10" x14ac:dyDescent="0.25">
      <c r="B45" s="56"/>
      <c r="C45" s="56"/>
      <c r="D45" s="19"/>
      <c r="E45" s="19"/>
      <c r="G45" s="47"/>
      <c r="H45" s="48" t="s">
        <v>17</v>
      </c>
      <c r="I45" s="49">
        <f>SUM(I43:I44)</f>
        <v>2212</v>
      </c>
      <c r="J45" s="50">
        <f>I45*0.042</f>
        <v>92.904000000000011</v>
      </c>
    </row>
    <row r="46" spans="2:10" x14ac:dyDescent="0.25">
      <c r="B46" s="56"/>
      <c r="C46" s="56"/>
      <c r="D46" s="19"/>
      <c r="E46" s="19"/>
      <c r="G46" s="44">
        <v>45108</v>
      </c>
      <c r="H46" s="45" t="s">
        <v>32</v>
      </c>
      <c r="I46" s="19">
        <v>1022</v>
      </c>
      <c r="J46" s="46"/>
    </row>
    <row r="47" spans="2:10" x14ac:dyDescent="0.25">
      <c r="B47" s="56"/>
      <c r="C47" s="56"/>
      <c r="D47" s="19"/>
      <c r="E47" s="19"/>
      <c r="G47" s="44">
        <v>45108</v>
      </c>
      <c r="H47" s="45" t="s">
        <v>33</v>
      </c>
      <c r="I47" s="19">
        <v>864</v>
      </c>
      <c r="J47" s="46"/>
    </row>
    <row r="48" spans="2:10" x14ac:dyDescent="0.25">
      <c r="B48" s="56"/>
      <c r="C48" s="56"/>
      <c r="D48" s="19"/>
      <c r="E48" s="19"/>
      <c r="G48" s="47"/>
      <c r="H48" s="48" t="s">
        <v>17</v>
      </c>
      <c r="I48" s="49">
        <f>SUM(I46:I47)</f>
        <v>1886</v>
      </c>
      <c r="J48" s="50">
        <f>I48*0.042</f>
        <v>79.212000000000003</v>
      </c>
    </row>
    <row r="49" spans="2:10" x14ac:dyDescent="0.25">
      <c r="B49" s="56"/>
      <c r="C49" s="56"/>
      <c r="D49" s="19"/>
      <c r="E49" s="19"/>
      <c r="G49" s="44">
        <v>45122</v>
      </c>
      <c r="H49" s="45" t="s">
        <v>32</v>
      </c>
      <c r="I49" s="19">
        <v>1043</v>
      </c>
      <c r="J49" s="46"/>
    </row>
    <row r="50" spans="2:10" x14ac:dyDescent="0.25">
      <c r="B50" s="56"/>
      <c r="C50" s="56"/>
      <c r="D50" s="19"/>
      <c r="E50" s="19"/>
      <c r="G50" s="44">
        <v>45122</v>
      </c>
      <c r="H50" s="45" t="s">
        <v>33</v>
      </c>
      <c r="I50" s="19">
        <v>852</v>
      </c>
      <c r="J50" s="46"/>
    </row>
    <row r="51" spans="2:10" x14ac:dyDescent="0.25">
      <c r="B51" s="56"/>
      <c r="C51" s="56"/>
      <c r="D51" s="19"/>
      <c r="E51" s="19"/>
      <c r="G51" s="47"/>
      <c r="H51" s="48" t="s">
        <v>17</v>
      </c>
      <c r="I51" s="49">
        <f>SUM(I49:I50)</f>
        <v>1895</v>
      </c>
      <c r="J51" s="50">
        <f>I51*0.042</f>
        <v>79.59</v>
      </c>
    </row>
    <row r="52" spans="2:10" x14ac:dyDescent="0.25">
      <c r="B52" s="56"/>
      <c r="C52" s="56"/>
      <c r="D52" s="19"/>
      <c r="E52" s="19"/>
      <c r="G52" s="44">
        <v>45136</v>
      </c>
      <c r="H52" s="45" t="s">
        <v>32</v>
      </c>
      <c r="I52" s="19">
        <v>1092</v>
      </c>
      <c r="J52" s="46"/>
    </row>
    <row r="53" spans="2:10" x14ac:dyDescent="0.25">
      <c r="B53" s="56"/>
      <c r="C53" s="56"/>
      <c r="D53" s="19"/>
      <c r="E53" s="19"/>
      <c r="G53" s="44">
        <v>45136</v>
      </c>
      <c r="H53" s="45" t="s">
        <v>33</v>
      </c>
      <c r="I53" s="19">
        <v>966</v>
      </c>
      <c r="J53" s="46"/>
    </row>
    <row r="54" spans="2:10" x14ac:dyDescent="0.25">
      <c r="B54" s="56"/>
      <c r="C54" s="56"/>
      <c r="D54" s="19"/>
      <c r="E54" s="19"/>
      <c r="G54" s="47"/>
      <c r="H54" s="48" t="s">
        <v>17</v>
      </c>
      <c r="I54" s="49">
        <f>SUM(I52:I53)</f>
        <v>2058</v>
      </c>
      <c r="J54" s="50">
        <f>I54*0.042</f>
        <v>86.436000000000007</v>
      </c>
    </row>
    <row r="55" spans="2:10" x14ac:dyDescent="0.25">
      <c r="B55" s="56"/>
      <c r="C55" s="56"/>
      <c r="D55" s="19"/>
      <c r="E55" s="19"/>
      <c r="G55" s="44">
        <v>45150</v>
      </c>
      <c r="H55" s="45" t="s">
        <v>32</v>
      </c>
      <c r="I55" s="19">
        <v>1183</v>
      </c>
      <c r="J55" s="46"/>
    </row>
    <row r="56" spans="2:10" x14ac:dyDescent="0.25">
      <c r="B56" s="56"/>
      <c r="C56" s="56"/>
      <c r="D56" s="19"/>
      <c r="E56" s="19"/>
      <c r="G56" s="44">
        <v>45150</v>
      </c>
      <c r="H56" s="45" t="s">
        <v>33</v>
      </c>
      <c r="I56" s="19">
        <v>930</v>
      </c>
      <c r="J56" s="46"/>
    </row>
    <row r="57" spans="2:10" x14ac:dyDescent="0.25">
      <c r="B57" s="56"/>
      <c r="C57" s="56"/>
      <c r="D57" s="19"/>
      <c r="E57" s="19"/>
      <c r="G57" s="47"/>
      <c r="H57" s="48" t="s">
        <v>17</v>
      </c>
      <c r="I57" s="49">
        <f>SUM(I55:I56)</f>
        <v>2113</v>
      </c>
      <c r="J57" s="50">
        <f>I57*0.042</f>
        <v>88.746000000000009</v>
      </c>
    </row>
    <row r="58" spans="2:10" x14ac:dyDescent="0.25">
      <c r="B58" s="56"/>
      <c r="C58" s="56"/>
      <c r="D58" s="19"/>
      <c r="E58" s="19"/>
      <c r="G58" s="44">
        <v>45164</v>
      </c>
      <c r="H58" s="45" t="s">
        <v>32</v>
      </c>
      <c r="I58" s="19">
        <v>1141</v>
      </c>
      <c r="J58" s="46"/>
    </row>
    <row r="59" spans="2:10" x14ac:dyDescent="0.25">
      <c r="B59" s="56"/>
      <c r="C59" s="56"/>
      <c r="D59" s="19"/>
      <c r="E59" s="19"/>
      <c r="G59" s="44">
        <v>45164</v>
      </c>
      <c r="H59" s="45" t="s">
        <v>33</v>
      </c>
      <c r="I59" s="19">
        <v>996</v>
      </c>
      <c r="J59" s="46"/>
    </row>
    <row r="60" spans="2:10" x14ac:dyDescent="0.25">
      <c r="B60" s="56"/>
      <c r="C60" s="56"/>
      <c r="D60" s="19"/>
      <c r="E60" s="19"/>
      <c r="G60" s="47"/>
      <c r="H60" s="48" t="s">
        <v>17</v>
      </c>
      <c r="I60" s="49">
        <f>SUM(I58:I59)</f>
        <v>2137</v>
      </c>
      <c r="J60" s="50">
        <f>I60*0.042</f>
        <v>89.754000000000005</v>
      </c>
    </row>
    <row r="61" spans="2:10" x14ac:dyDescent="0.25">
      <c r="B61" s="56"/>
      <c r="C61" s="56"/>
      <c r="D61" s="19"/>
      <c r="E61" s="19"/>
      <c r="G61" s="44">
        <v>45178</v>
      </c>
      <c r="H61" s="45" t="s">
        <v>32</v>
      </c>
      <c r="I61" s="19">
        <v>1169</v>
      </c>
      <c r="J61" s="46"/>
    </row>
    <row r="62" spans="2:10" x14ac:dyDescent="0.25">
      <c r="B62" s="56"/>
      <c r="C62" s="56"/>
      <c r="D62" s="19"/>
      <c r="E62" s="19"/>
      <c r="G62" s="44">
        <v>45178</v>
      </c>
      <c r="H62" s="45" t="s">
        <v>33</v>
      </c>
      <c r="I62" s="19">
        <v>864</v>
      </c>
      <c r="J62" s="46"/>
    </row>
    <row r="63" spans="2:10" x14ac:dyDescent="0.25">
      <c r="B63" s="56"/>
      <c r="C63" s="56"/>
      <c r="D63" s="19"/>
      <c r="E63" s="19"/>
      <c r="G63" s="47"/>
      <c r="H63" s="48" t="s">
        <v>17</v>
      </c>
      <c r="I63" s="49">
        <f>SUM(I61:I62)</f>
        <v>2033</v>
      </c>
      <c r="J63" s="50">
        <f>I63*0.042</f>
        <v>85.38600000000001</v>
      </c>
    </row>
    <row r="64" spans="2:10" x14ac:dyDescent="0.25">
      <c r="B64" s="56"/>
      <c r="C64" s="56"/>
      <c r="D64" s="19"/>
      <c r="E64" s="19"/>
      <c r="G64" s="44">
        <v>45192</v>
      </c>
      <c r="H64" s="45" t="s">
        <v>32</v>
      </c>
      <c r="I64" s="19">
        <v>1120</v>
      </c>
      <c r="J64" s="46"/>
    </row>
    <row r="65" spans="2:10" x14ac:dyDescent="0.25">
      <c r="B65" s="56"/>
      <c r="C65" s="56"/>
      <c r="D65" s="19"/>
      <c r="E65" s="19"/>
      <c r="G65" s="44">
        <v>45192</v>
      </c>
      <c r="H65" s="45" t="s">
        <v>33</v>
      </c>
      <c r="I65" s="19">
        <v>1014</v>
      </c>
      <c r="J65" s="46"/>
    </row>
    <row r="66" spans="2:10" x14ac:dyDescent="0.25">
      <c r="B66" s="56"/>
      <c r="C66" s="56"/>
      <c r="D66" s="19"/>
      <c r="E66" s="19"/>
      <c r="G66" s="47"/>
      <c r="H66" s="48" t="s">
        <v>17</v>
      </c>
      <c r="I66" s="49">
        <f>SUM(I64:I65)</f>
        <v>2134</v>
      </c>
      <c r="J66" s="50">
        <f>I66*0.042</f>
        <v>89.628</v>
      </c>
    </row>
  </sheetData>
  <mergeCells count="2">
    <mergeCell ref="B2:E2"/>
    <mergeCell ref="G2:J2"/>
  </mergeCells>
  <pageMargins left="0.7" right="0.7" top="0.75" bottom="0.75" header="0.3" footer="0.3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Props1.xml><?xml version="1.0" encoding="utf-8"?>
<ds:datastoreItem xmlns:ds="http://schemas.openxmlformats.org/officeDocument/2006/customXml" ds:itemID="{DE36B565-D559-44DC-BA13-B0DE0C6FFF99}"/>
</file>

<file path=customXml/itemProps2.xml><?xml version="1.0" encoding="utf-8"?>
<ds:datastoreItem xmlns:ds="http://schemas.openxmlformats.org/officeDocument/2006/customXml" ds:itemID="{6C1424F2-ED13-4805-99F8-7B481DD2A57F}"/>
</file>

<file path=customXml/itemProps3.xml><?xml version="1.0" encoding="utf-8"?>
<ds:datastoreItem xmlns:ds="http://schemas.openxmlformats.org/officeDocument/2006/customXml" ds:itemID="{F075C090-021A-4580-ACE9-017A81C9E8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 941, Q1</vt:lpstr>
      <vt:lpstr>Form 941, Q2</vt:lpstr>
      <vt:lpstr>FUTA &amp; SUTA</vt:lpstr>
      <vt:lpstr>'FUTA &amp; SUTA'!Print_Area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Eric Weinstein</cp:lastModifiedBy>
  <dcterms:created xsi:type="dcterms:W3CDTF">2023-07-26T04:07:20Z</dcterms:created>
  <dcterms:modified xsi:type="dcterms:W3CDTF">2024-03-10T19:40:16Z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