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lablearning-my.sharepoint.com/personal/amummery_lablearning_com/Documents/Documents/~PAY10/x-ISM/PA10E_ISM-delete unzipped version/Student Exercise Files/Student Exercise Files/Chapter 8 Student Files/Chapter 8 - Three-Month Project Starting Files/"/>
    </mc:Choice>
  </mc:AlternateContent>
  <xr:revisionPtr revIDLastSave="0" documentId="8_{29CDD13A-DDC6-4084-B0D3-090FE07448E5}" xr6:coauthVersionLast="47" xr6:coauthVersionMax="47" xr10:uidLastSave="{00000000-0000-0000-0000-000000000000}"/>
  <bookViews>
    <workbookView xWindow="28680" yWindow="-390" windowWidth="29040" windowHeight="15840" tabRatio="837" xr2:uid="{00000000-000D-0000-FFFF-FFFF00000000}"/>
  </bookViews>
  <sheets>
    <sheet name="Weeks 1-2" sheetId="14" r:id="rId1"/>
    <sheet name="Weeks 3-4" sheetId="15" r:id="rId2"/>
    <sheet name="Weeks 5-6" sheetId="16" r:id="rId3"/>
    <sheet name="Weeks 7-8" sheetId="17" r:id="rId4"/>
    <sheet name="Weeks 9-10" sheetId="18" r:id="rId5"/>
    <sheet name="Weeks 11-12" sheetId="19" r:id="rId6"/>
    <sheet name="Weeks 13-14" sheetId="20" r:id="rId7"/>
    <sheet name="Weeks 15-16" sheetId="21" r:id="rId8"/>
    <sheet name="Weeks 17-18" sheetId="6" r:id="rId9"/>
    <sheet name="Weeks 19-20" sheetId="7" r:id="rId10"/>
    <sheet name="Weeks 21-22" sheetId="8" r:id="rId11"/>
    <sheet name="Weeks 23-24" sheetId="9" r:id="rId12"/>
    <sheet name="Weeks 25-26" sheetId="10" r:id="rId13"/>
    <sheet name="Weeks 27-28" sheetId="11" r:id="rId14"/>
    <sheet name="Weeks 29-30" sheetId="12" r:id="rId15"/>
    <sheet name="Weeks 31-32" sheetId="13" r:id="rId16"/>
    <sheet name="Weeks 33-34" sheetId="22" r:id="rId17"/>
    <sheet name="Weeks 35-36" sheetId="23" r:id="rId18"/>
    <sheet name="Weeks 37-38" sheetId="24" r:id="rId19"/>
    <sheet name="Weeks 39-40" sheetId="25" r:id="rId20"/>
  </sheets>
  <definedNames>
    <definedName name="_xlnm.Print_Area" localSheetId="5">'Weeks 11-12'!$A$1:$R$22</definedName>
    <definedName name="_xlnm.Print_Area" localSheetId="0">'Weeks 1-2'!$A$1:$R$22</definedName>
    <definedName name="_xlnm.Print_Area" localSheetId="6">'Weeks 13-14'!$A$1:$R$22</definedName>
    <definedName name="_xlnm.Print_Area" localSheetId="7">'Weeks 15-16'!$A$1:$R$22</definedName>
    <definedName name="_xlnm.Print_Area" localSheetId="8">'Weeks 17-18'!$A$1:$R$22</definedName>
    <definedName name="_xlnm.Print_Area" localSheetId="9">'Weeks 19-20'!$A$1:$R$22</definedName>
    <definedName name="_xlnm.Print_Area" localSheetId="10">'Weeks 21-22'!$A$1:$R$22</definedName>
    <definedName name="_xlnm.Print_Area" localSheetId="11">'Weeks 23-24'!$A$1:$R$22</definedName>
    <definedName name="_xlnm.Print_Area" localSheetId="12">'Weeks 25-26'!$A$1:$R$22</definedName>
    <definedName name="_xlnm.Print_Area" localSheetId="13">'Weeks 27-28'!$A$1:$R$22</definedName>
    <definedName name="_xlnm.Print_Area" localSheetId="14">'Weeks 29-30'!$A$1:$R$22</definedName>
    <definedName name="_xlnm.Print_Area" localSheetId="15">'Weeks 31-32'!$A$1:$R$22</definedName>
    <definedName name="_xlnm.Print_Area" localSheetId="16">'Weeks 33-34'!$A$1:$R$22</definedName>
    <definedName name="_xlnm.Print_Area" localSheetId="1">'Weeks 3-4'!$A$1:$R$22</definedName>
    <definedName name="_xlnm.Print_Area" localSheetId="17">'Weeks 35-36'!$A$1:$R$22</definedName>
    <definedName name="_xlnm.Print_Area" localSheetId="18">'Weeks 37-38'!$A$1:$R$22</definedName>
    <definedName name="_xlnm.Print_Area" localSheetId="19">'Weeks 39-40'!$A$1:$R$22</definedName>
    <definedName name="_xlnm.Print_Area" localSheetId="2">'Weeks 5-6'!$A$1:$R$22</definedName>
    <definedName name="_xlnm.Print_Area" localSheetId="3">'Weeks 7-8'!$A$1:$R$22</definedName>
    <definedName name="_xlnm.Print_Area" localSheetId="4">'Weeks 9-10'!$A$1:$R$22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1" i="15" l="1"/>
  <c r="O11" i="16"/>
  <c r="O11" i="17"/>
  <c r="O11" i="18"/>
  <c r="O11" i="19"/>
  <c r="O11" i="20"/>
  <c r="O11" i="21"/>
  <c r="O11" i="6"/>
  <c r="O11" i="7"/>
  <c r="O11" i="8"/>
  <c r="O11" i="9"/>
  <c r="O11" i="10"/>
  <c r="O11" i="11"/>
  <c r="O11" i="12"/>
  <c r="O11" i="13"/>
  <c r="O11" i="22"/>
  <c r="O11" i="23"/>
  <c r="O11" i="24"/>
  <c r="O11" i="14"/>
  <c r="N19" i="15"/>
  <c r="N19" i="16"/>
  <c r="N19" i="17"/>
  <c r="N19" i="18"/>
  <c r="N19" i="19"/>
  <c r="N19" i="20"/>
  <c r="N19" i="21"/>
  <c r="N19" i="6"/>
  <c r="N19" i="7"/>
  <c r="N19" i="8"/>
  <c r="N19" i="9"/>
  <c r="N19" i="10"/>
  <c r="N19" i="11"/>
  <c r="N19" i="12"/>
  <c r="N19" i="13"/>
  <c r="N19" i="22"/>
  <c r="N19" i="23"/>
  <c r="N19" i="24"/>
  <c r="N19" i="14"/>
  <c r="N15" i="15"/>
  <c r="N15" i="16"/>
  <c r="N15" i="17"/>
  <c r="N15" i="18"/>
  <c r="N15" i="19"/>
  <c r="N15" i="20"/>
  <c r="N15" i="21"/>
  <c r="N15" i="6"/>
  <c r="N15" i="7"/>
  <c r="N15" i="8"/>
  <c r="N15" i="9"/>
  <c r="N15" i="10"/>
  <c r="N15" i="11"/>
  <c r="N15" i="12"/>
  <c r="N15" i="13"/>
  <c r="N15" i="22"/>
  <c r="N15" i="23"/>
  <c r="N15" i="24"/>
  <c r="N15" i="14"/>
  <c r="N11" i="15"/>
  <c r="N11" i="16"/>
  <c r="N11" i="17"/>
  <c r="N11" i="18"/>
  <c r="N11" i="19"/>
  <c r="N11" i="20"/>
  <c r="N11" i="21"/>
  <c r="N11" i="6"/>
  <c r="N11" i="7"/>
  <c r="N11" i="8"/>
  <c r="N11" i="9"/>
  <c r="N11" i="10"/>
  <c r="N11" i="11"/>
  <c r="N11" i="12"/>
  <c r="N11" i="13"/>
  <c r="N11" i="22"/>
  <c r="N11" i="23"/>
  <c r="N11" i="24"/>
  <c r="N11" i="14"/>
  <c r="M19" i="15"/>
  <c r="M19" i="16"/>
  <c r="M19" i="17"/>
  <c r="M19" i="18"/>
  <c r="M19" i="19"/>
  <c r="M19" i="20"/>
  <c r="M19" i="21"/>
  <c r="M19" i="6"/>
  <c r="M19" i="7"/>
  <c r="M19" i="8"/>
  <c r="M19" i="9"/>
  <c r="M19" i="10"/>
  <c r="M19" i="11"/>
  <c r="M19" i="12"/>
  <c r="M19" i="13"/>
  <c r="M19" i="22"/>
  <c r="M19" i="23"/>
  <c r="M19" i="24"/>
  <c r="M19" i="14"/>
  <c r="M15" i="15"/>
  <c r="M15" i="16"/>
  <c r="M15" i="17"/>
  <c r="M15" i="18"/>
  <c r="M15" i="19"/>
  <c r="M15" i="20"/>
  <c r="M15" i="21"/>
  <c r="M15" i="6"/>
  <c r="M15" i="7"/>
  <c r="M15" i="8"/>
  <c r="M15" i="9"/>
  <c r="M15" i="10"/>
  <c r="M15" i="11"/>
  <c r="M15" i="12"/>
  <c r="M15" i="13"/>
  <c r="M15" i="22"/>
  <c r="M15" i="23"/>
  <c r="M15" i="24"/>
  <c r="M15" i="14"/>
  <c r="M11" i="15"/>
  <c r="M11" i="16"/>
  <c r="M11" i="17"/>
  <c r="M11" i="18"/>
  <c r="M11" i="19"/>
  <c r="M11" i="20"/>
  <c r="M11" i="21"/>
  <c r="M11" i="6"/>
  <c r="M11" i="7"/>
  <c r="M11" i="8"/>
  <c r="M11" i="9"/>
  <c r="M11" i="10"/>
  <c r="M11" i="11"/>
  <c r="M11" i="12"/>
  <c r="M11" i="13"/>
  <c r="M11" i="22"/>
  <c r="M11" i="23"/>
  <c r="M11" i="24"/>
  <c r="M11" i="14"/>
  <c r="L19" i="15"/>
  <c r="L19" i="16"/>
  <c r="L19" i="17"/>
  <c r="L19" i="18"/>
  <c r="L19" i="19"/>
  <c r="L19" i="20"/>
  <c r="L19" i="21"/>
  <c r="L19" i="6"/>
  <c r="L19" i="7"/>
  <c r="L19" i="8"/>
  <c r="L19" i="9"/>
  <c r="L19" i="10"/>
  <c r="L19" i="11"/>
  <c r="L19" i="12"/>
  <c r="L19" i="13"/>
  <c r="L19" i="22"/>
  <c r="L19" i="23"/>
  <c r="L19" i="24"/>
  <c r="L19" i="14"/>
  <c r="L15" i="15"/>
  <c r="L15" i="16"/>
  <c r="L15" i="17"/>
  <c r="L15" i="18"/>
  <c r="L15" i="19"/>
  <c r="L15" i="20"/>
  <c r="L15" i="21"/>
  <c r="L15" i="6"/>
  <c r="L15" i="7"/>
  <c r="L15" i="8"/>
  <c r="L15" i="9"/>
  <c r="L15" i="10"/>
  <c r="L15" i="11"/>
  <c r="L15" i="12"/>
  <c r="L15" i="13"/>
  <c r="L15" i="22"/>
  <c r="L15" i="23"/>
  <c r="L15" i="24"/>
  <c r="L15" i="14"/>
  <c r="L11" i="15"/>
  <c r="L11" i="16"/>
  <c r="L11" i="17"/>
  <c r="L11" i="18"/>
  <c r="L11" i="19"/>
  <c r="L11" i="20"/>
  <c r="L11" i="21"/>
  <c r="L11" i="6"/>
  <c r="L11" i="7"/>
  <c r="L11" i="8"/>
  <c r="L11" i="9"/>
  <c r="L11" i="10"/>
  <c r="L11" i="11"/>
  <c r="L11" i="12"/>
  <c r="L11" i="13"/>
  <c r="L11" i="22"/>
  <c r="L11" i="23"/>
  <c r="L11" i="24"/>
  <c r="L11" i="14"/>
  <c r="I17" i="25" l="1"/>
  <c r="H17" i="25"/>
  <c r="F17" i="25"/>
  <c r="H13" i="25"/>
  <c r="I13" i="25" s="1"/>
  <c r="F13" i="25"/>
  <c r="J9" i="25"/>
  <c r="G19" i="24"/>
  <c r="C19" i="24"/>
  <c r="H18" i="24"/>
  <c r="I18" i="24" s="1"/>
  <c r="F18" i="24"/>
  <c r="J18" i="24" s="1"/>
  <c r="I17" i="24"/>
  <c r="I19" i="24" s="1"/>
  <c r="H17" i="24"/>
  <c r="F17" i="24"/>
  <c r="G15" i="24"/>
  <c r="F15" i="24"/>
  <c r="C15" i="24"/>
  <c r="H14" i="24"/>
  <c r="I14" i="24" s="1"/>
  <c r="J14" i="24" s="1"/>
  <c r="F14" i="24"/>
  <c r="H13" i="24"/>
  <c r="I13" i="24" s="1"/>
  <c r="F13" i="24"/>
  <c r="F11" i="24"/>
  <c r="J10" i="24"/>
  <c r="J9" i="24"/>
  <c r="J11" i="24" s="1"/>
  <c r="G19" i="23"/>
  <c r="C19" i="23"/>
  <c r="I18" i="23"/>
  <c r="H18" i="23"/>
  <c r="F18" i="23"/>
  <c r="J18" i="23" s="1"/>
  <c r="I17" i="23"/>
  <c r="H17" i="23"/>
  <c r="F17" i="23"/>
  <c r="F19" i="23" s="1"/>
  <c r="I15" i="23"/>
  <c r="G15" i="23"/>
  <c r="C15" i="23"/>
  <c r="H14" i="23"/>
  <c r="I14" i="23" s="1"/>
  <c r="F14" i="23"/>
  <c r="H13" i="23"/>
  <c r="I13" i="23" s="1"/>
  <c r="F13" i="23"/>
  <c r="J13" i="23" s="1"/>
  <c r="F11" i="23"/>
  <c r="J10" i="23"/>
  <c r="J9" i="23"/>
  <c r="J11" i="23" s="1"/>
  <c r="G19" i="22"/>
  <c r="C19" i="22"/>
  <c r="I18" i="22"/>
  <c r="H18" i="22"/>
  <c r="F18" i="22"/>
  <c r="J18" i="22" s="1"/>
  <c r="H17" i="22"/>
  <c r="I17" i="22" s="1"/>
  <c r="I19" i="22" s="1"/>
  <c r="F17" i="22"/>
  <c r="G15" i="22"/>
  <c r="F15" i="22"/>
  <c r="C15" i="22"/>
  <c r="H14" i="22"/>
  <c r="I14" i="22" s="1"/>
  <c r="J14" i="22" s="1"/>
  <c r="F14" i="22"/>
  <c r="H13" i="22"/>
  <c r="I13" i="22" s="1"/>
  <c r="F13" i="22"/>
  <c r="J11" i="22"/>
  <c r="F11" i="22"/>
  <c r="J10" i="22"/>
  <c r="J9" i="22"/>
  <c r="G19" i="21"/>
  <c r="F19" i="21"/>
  <c r="C19" i="21"/>
  <c r="H18" i="21"/>
  <c r="I18" i="21" s="1"/>
  <c r="F18" i="21"/>
  <c r="J18" i="21" s="1"/>
  <c r="I17" i="21"/>
  <c r="H17" i="21"/>
  <c r="F17" i="21"/>
  <c r="G15" i="21"/>
  <c r="C15" i="21"/>
  <c r="I14" i="21"/>
  <c r="I15" i="21" s="1"/>
  <c r="H14" i="21"/>
  <c r="F14" i="21"/>
  <c r="I13" i="21"/>
  <c r="H13" i="21"/>
  <c r="F13" i="21"/>
  <c r="F15" i="21" s="1"/>
  <c r="J11" i="21"/>
  <c r="F11" i="21"/>
  <c r="J10" i="21"/>
  <c r="J9" i="21"/>
  <c r="G19" i="20"/>
  <c r="C19" i="20"/>
  <c r="H18" i="20"/>
  <c r="I18" i="20" s="1"/>
  <c r="J18" i="20" s="1"/>
  <c r="F18" i="20"/>
  <c r="H17" i="20"/>
  <c r="I17" i="20" s="1"/>
  <c r="I19" i="20" s="1"/>
  <c r="F17" i="20"/>
  <c r="G15" i="20"/>
  <c r="C15" i="20"/>
  <c r="H14" i="20"/>
  <c r="I14" i="20" s="1"/>
  <c r="F14" i="20"/>
  <c r="J14" i="20" s="1"/>
  <c r="H13" i="20"/>
  <c r="I13" i="20" s="1"/>
  <c r="I15" i="20" s="1"/>
  <c r="F13" i="20"/>
  <c r="J13" i="20" s="1"/>
  <c r="F11" i="20"/>
  <c r="J10" i="20"/>
  <c r="J11" i="20" s="1"/>
  <c r="J9" i="20"/>
  <c r="G19" i="19"/>
  <c r="F19" i="19"/>
  <c r="C19" i="19"/>
  <c r="I18" i="19"/>
  <c r="J18" i="19" s="1"/>
  <c r="H18" i="19"/>
  <c r="F18" i="19"/>
  <c r="H17" i="19"/>
  <c r="I17" i="19" s="1"/>
  <c r="F17" i="19"/>
  <c r="G15" i="19"/>
  <c r="C15" i="19"/>
  <c r="I14" i="19"/>
  <c r="J14" i="19" s="1"/>
  <c r="H14" i="19"/>
  <c r="F14" i="19"/>
  <c r="I13" i="19"/>
  <c r="H13" i="19"/>
  <c r="F13" i="19"/>
  <c r="J13" i="19" s="1"/>
  <c r="F11" i="19"/>
  <c r="J10" i="19"/>
  <c r="J9" i="19"/>
  <c r="J11" i="19" s="1"/>
  <c r="G19" i="18"/>
  <c r="C19" i="18"/>
  <c r="H18" i="18"/>
  <c r="I18" i="18" s="1"/>
  <c r="F18" i="18"/>
  <c r="J18" i="18" s="1"/>
  <c r="H17" i="18"/>
  <c r="I17" i="18" s="1"/>
  <c r="F17" i="18"/>
  <c r="F19" i="18" s="1"/>
  <c r="G15" i="18"/>
  <c r="C15" i="18"/>
  <c r="H14" i="18"/>
  <c r="I14" i="18" s="1"/>
  <c r="F14" i="18"/>
  <c r="H13" i="18"/>
  <c r="I13" i="18" s="1"/>
  <c r="F13" i="18"/>
  <c r="J13" i="18" s="1"/>
  <c r="F11" i="18"/>
  <c r="J10" i="18"/>
  <c r="J11" i="18" s="1"/>
  <c r="J9" i="18"/>
  <c r="G19" i="17"/>
  <c r="C19" i="17"/>
  <c r="H18" i="17"/>
  <c r="I18" i="17" s="1"/>
  <c r="F18" i="17"/>
  <c r="I17" i="17"/>
  <c r="H17" i="17"/>
  <c r="F17" i="17"/>
  <c r="F19" i="17" s="1"/>
  <c r="I15" i="17"/>
  <c r="G15" i="17"/>
  <c r="C15" i="17"/>
  <c r="I14" i="17"/>
  <c r="H14" i="17"/>
  <c r="F14" i="17"/>
  <c r="J13" i="17"/>
  <c r="I13" i="17"/>
  <c r="H13" i="17"/>
  <c r="F13" i="17"/>
  <c r="F15" i="17" s="1"/>
  <c r="J11" i="17"/>
  <c r="F11" i="17"/>
  <c r="J10" i="17"/>
  <c r="J9" i="17"/>
  <c r="G19" i="16"/>
  <c r="C19" i="16"/>
  <c r="H18" i="16"/>
  <c r="I18" i="16" s="1"/>
  <c r="J18" i="16" s="1"/>
  <c r="F18" i="16"/>
  <c r="H17" i="16"/>
  <c r="I17" i="16" s="1"/>
  <c r="I19" i="16" s="1"/>
  <c r="F17" i="16"/>
  <c r="G15" i="16"/>
  <c r="C15" i="16"/>
  <c r="H14" i="16"/>
  <c r="I14" i="16" s="1"/>
  <c r="F14" i="16"/>
  <c r="H13" i="16"/>
  <c r="I13" i="16" s="1"/>
  <c r="F13" i="16"/>
  <c r="J13" i="16" s="1"/>
  <c r="F11" i="16"/>
  <c r="J10" i="16"/>
  <c r="J11" i="16" s="1"/>
  <c r="J9" i="16"/>
  <c r="G19" i="15"/>
  <c r="C19" i="15"/>
  <c r="I18" i="15"/>
  <c r="J18" i="15" s="1"/>
  <c r="H18" i="15"/>
  <c r="F18" i="15"/>
  <c r="H17" i="15"/>
  <c r="I17" i="15" s="1"/>
  <c r="I19" i="15" s="1"/>
  <c r="F17" i="15"/>
  <c r="F19" i="15" s="1"/>
  <c r="G15" i="15"/>
  <c r="C15" i="15"/>
  <c r="J14" i="15"/>
  <c r="I14" i="15"/>
  <c r="H14" i="15"/>
  <c r="F14" i="15"/>
  <c r="I13" i="15"/>
  <c r="I15" i="15" s="1"/>
  <c r="I20" i="15" s="1"/>
  <c r="H13" i="15"/>
  <c r="F13" i="15"/>
  <c r="J13" i="15" s="1"/>
  <c r="J15" i="15" s="1"/>
  <c r="F11" i="15"/>
  <c r="J10" i="15"/>
  <c r="J9" i="15"/>
  <c r="J11" i="15" s="1"/>
  <c r="G19" i="14"/>
  <c r="C19" i="14"/>
  <c r="H18" i="14"/>
  <c r="I18" i="14" s="1"/>
  <c r="F18" i="14"/>
  <c r="H17" i="14"/>
  <c r="I17" i="14" s="1"/>
  <c r="F17" i="14"/>
  <c r="F19" i="14" s="1"/>
  <c r="G15" i="14"/>
  <c r="C15" i="14"/>
  <c r="H14" i="14"/>
  <c r="I14" i="14" s="1"/>
  <c r="F14" i="14"/>
  <c r="H13" i="14"/>
  <c r="I13" i="14" s="1"/>
  <c r="F13" i="14"/>
  <c r="F11" i="14"/>
  <c r="J10" i="14"/>
  <c r="J9" i="14"/>
  <c r="J11" i="14" s="1"/>
  <c r="G19" i="13"/>
  <c r="C19" i="13"/>
  <c r="I18" i="13"/>
  <c r="H18" i="13"/>
  <c r="F18" i="13"/>
  <c r="J18" i="13" s="1"/>
  <c r="I17" i="13"/>
  <c r="I19" i="13" s="1"/>
  <c r="H17" i="13"/>
  <c r="F17" i="13"/>
  <c r="F19" i="13" s="1"/>
  <c r="G15" i="13"/>
  <c r="C15" i="13"/>
  <c r="H14" i="13"/>
  <c r="I14" i="13" s="1"/>
  <c r="F14" i="13"/>
  <c r="H13" i="13"/>
  <c r="I13" i="13" s="1"/>
  <c r="F13" i="13"/>
  <c r="F11" i="13"/>
  <c r="J10" i="13"/>
  <c r="J9" i="13"/>
  <c r="J11" i="13" s="1"/>
  <c r="G19" i="12"/>
  <c r="C19" i="12"/>
  <c r="I18" i="12"/>
  <c r="H18" i="12"/>
  <c r="F18" i="12"/>
  <c r="J18" i="12" s="1"/>
  <c r="H17" i="12"/>
  <c r="I17" i="12" s="1"/>
  <c r="I19" i="12" s="1"/>
  <c r="F17" i="12"/>
  <c r="F19" i="12" s="1"/>
  <c r="G15" i="12"/>
  <c r="F15" i="12"/>
  <c r="C15" i="12"/>
  <c r="H14" i="12"/>
  <c r="I14" i="12" s="1"/>
  <c r="J14" i="12" s="1"/>
  <c r="F14" i="12"/>
  <c r="H13" i="12"/>
  <c r="I13" i="12" s="1"/>
  <c r="F13" i="12"/>
  <c r="J11" i="12"/>
  <c r="F11" i="12"/>
  <c r="J10" i="12"/>
  <c r="J9" i="12"/>
  <c r="G19" i="11"/>
  <c r="C19" i="11"/>
  <c r="I18" i="11"/>
  <c r="J18" i="11" s="1"/>
  <c r="H18" i="11"/>
  <c r="F18" i="11"/>
  <c r="I17" i="11"/>
  <c r="I19" i="11" s="1"/>
  <c r="H17" i="11"/>
  <c r="F17" i="11"/>
  <c r="J17" i="11" s="1"/>
  <c r="G15" i="11"/>
  <c r="C15" i="11"/>
  <c r="H14" i="11"/>
  <c r="I14" i="11" s="1"/>
  <c r="J14" i="11" s="1"/>
  <c r="F14" i="11"/>
  <c r="H13" i="11"/>
  <c r="I13" i="11" s="1"/>
  <c r="F13" i="11"/>
  <c r="J13" i="11" s="1"/>
  <c r="F11" i="11"/>
  <c r="J10" i="11"/>
  <c r="J9" i="11"/>
  <c r="J11" i="11" s="1"/>
  <c r="G19" i="10"/>
  <c r="C19" i="10"/>
  <c r="H18" i="10"/>
  <c r="I18" i="10" s="1"/>
  <c r="F18" i="10"/>
  <c r="J18" i="10" s="1"/>
  <c r="I17" i="10"/>
  <c r="I19" i="10" s="1"/>
  <c r="H17" i="10"/>
  <c r="F17" i="10"/>
  <c r="J17" i="10" s="1"/>
  <c r="G15" i="10"/>
  <c r="F15" i="10"/>
  <c r="C15" i="10"/>
  <c r="H14" i="10"/>
  <c r="I14" i="10" s="1"/>
  <c r="J14" i="10" s="1"/>
  <c r="F14" i="10"/>
  <c r="H13" i="10"/>
  <c r="I13" i="10" s="1"/>
  <c r="F13" i="10"/>
  <c r="F11" i="10"/>
  <c r="J10" i="10"/>
  <c r="J9" i="10"/>
  <c r="J11" i="10" s="1"/>
  <c r="G19" i="9"/>
  <c r="C19" i="9"/>
  <c r="H18" i="9"/>
  <c r="I18" i="9" s="1"/>
  <c r="J18" i="9" s="1"/>
  <c r="F18" i="9"/>
  <c r="I17" i="9"/>
  <c r="I19" i="9" s="1"/>
  <c r="H17" i="9"/>
  <c r="F17" i="9"/>
  <c r="F19" i="9" s="1"/>
  <c r="G15" i="9"/>
  <c r="C15" i="9"/>
  <c r="H14" i="9"/>
  <c r="I14" i="9" s="1"/>
  <c r="F14" i="9"/>
  <c r="H13" i="9"/>
  <c r="I13" i="9" s="1"/>
  <c r="F13" i="9"/>
  <c r="F11" i="9"/>
  <c r="J10" i="9"/>
  <c r="J11" i="9" s="1"/>
  <c r="J9" i="9"/>
  <c r="G19" i="8"/>
  <c r="C19" i="8"/>
  <c r="H18" i="8"/>
  <c r="I18" i="8" s="1"/>
  <c r="J18" i="8" s="1"/>
  <c r="F18" i="8"/>
  <c r="H17" i="8"/>
  <c r="I17" i="8" s="1"/>
  <c r="I19" i="8" s="1"/>
  <c r="F17" i="8"/>
  <c r="J17" i="8" s="1"/>
  <c r="G15" i="8"/>
  <c r="C15" i="8"/>
  <c r="I14" i="8"/>
  <c r="H14" i="8"/>
  <c r="F14" i="8"/>
  <c r="H13" i="8"/>
  <c r="I13" i="8" s="1"/>
  <c r="I15" i="8" s="1"/>
  <c r="I20" i="8" s="1"/>
  <c r="F13" i="8"/>
  <c r="F11" i="8"/>
  <c r="J10" i="8"/>
  <c r="J9" i="8"/>
  <c r="J11" i="8" s="1"/>
  <c r="G19" i="7"/>
  <c r="C19" i="7"/>
  <c r="H18" i="7"/>
  <c r="I18" i="7" s="1"/>
  <c r="F18" i="7"/>
  <c r="I17" i="7"/>
  <c r="I19" i="7" s="1"/>
  <c r="H17" i="7"/>
  <c r="F17" i="7"/>
  <c r="G15" i="7"/>
  <c r="C15" i="7"/>
  <c r="I14" i="7"/>
  <c r="J14" i="7" s="1"/>
  <c r="H14" i="7"/>
  <c r="F14" i="7"/>
  <c r="H13" i="7"/>
  <c r="I13" i="7" s="1"/>
  <c r="F13" i="7"/>
  <c r="F15" i="7" s="1"/>
  <c r="F11" i="7"/>
  <c r="J10" i="7"/>
  <c r="J9" i="7"/>
  <c r="J11" i="7" s="1"/>
  <c r="Q11" i="6"/>
  <c r="F11" i="6"/>
  <c r="J11" i="6"/>
  <c r="J10" i="6"/>
  <c r="J9" i="6"/>
  <c r="J17" i="25" l="1"/>
  <c r="J17" i="24"/>
  <c r="J19" i="24" s="1"/>
  <c r="J19" i="8"/>
  <c r="J18" i="7"/>
  <c r="F19" i="7"/>
  <c r="F20" i="7"/>
  <c r="F20" i="21"/>
  <c r="J18" i="17"/>
  <c r="F20" i="17"/>
  <c r="F15" i="23"/>
  <c r="F20" i="23" s="1"/>
  <c r="F15" i="13"/>
  <c r="F20" i="12"/>
  <c r="J15" i="11"/>
  <c r="I15" i="11"/>
  <c r="J13" i="8"/>
  <c r="J14" i="8"/>
  <c r="F15" i="8"/>
  <c r="J14" i="21"/>
  <c r="J13" i="21"/>
  <c r="J15" i="20"/>
  <c r="F15" i="20"/>
  <c r="J15" i="19"/>
  <c r="I15" i="19"/>
  <c r="J14" i="17"/>
  <c r="F15" i="16"/>
  <c r="I20" i="23"/>
  <c r="J20" i="25"/>
  <c r="I15" i="22"/>
  <c r="I20" i="22" s="1"/>
  <c r="J13" i="22"/>
  <c r="J15" i="22" s="1"/>
  <c r="Q11" i="24"/>
  <c r="J13" i="25"/>
  <c r="I15" i="24"/>
  <c r="I20" i="24" s="1"/>
  <c r="J13" i="24"/>
  <c r="J15" i="24" s="1"/>
  <c r="J17" i="23"/>
  <c r="J19" i="23" s="1"/>
  <c r="I19" i="23"/>
  <c r="F20" i="22"/>
  <c r="F20" i="24"/>
  <c r="I20" i="25"/>
  <c r="F19" i="22"/>
  <c r="J17" i="22"/>
  <c r="J19" i="22" s="1"/>
  <c r="J20" i="22" s="1"/>
  <c r="Q11" i="23"/>
  <c r="Q11" i="22"/>
  <c r="F20" i="25"/>
  <c r="J14" i="23"/>
  <c r="J15" i="23" s="1"/>
  <c r="F19" i="24"/>
  <c r="I15" i="16"/>
  <c r="I20" i="16" s="1"/>
  <c r="I15" i="18"/>
  <c r="I19" i="19"/>
  <c r="J17" i="19"/>
  <c r="J19" i="19" s="1"/>
  <c r="J20" i="19" s="1"/>
  <c r="Q11" i="20"/>
  <c r="Q11" i="15"/>
  <c r="I20" i="19"/>
  <c r="Q11" i="14"/>
  <c r="J14" i="16"/>
  <c r="J15" i="16" s="1"/>
  <c r="J14" i="18"/>
  <c r="J15" i="18" s="1"/>
  <c r="J17" i="20"/>
  <c r="J19" i="20" s="1"/>
  <c r="I19" i="21"/>
  <c r="Q11" i="19"/>
  <c r="I20" i="20"/>
  <c r="J13" i="14"/>
  <c r="J18" i="14"/>
  <c r="J17" i="15"/>
  <c r="J19" i="15" s="1"/>
  <c r="Q15" i="15"/>
  <c r="I20" i="17"/>
  <c r="I15" i="14"/>
  <c r="Q11" i="16"/>
  <c r="J15" i="17"/>
  <c r="Q11" i="18"/>
  <c r="I19" i="14"/>
  <c r="J17" i="14"/>
  <c r="J19" i="14" s="1"/>
  <c r="J14" i="14"/>
  <c r="J17" i="16"/>
  <c r="J19" i="16" s="1"/>
  <c r="I19" i="17"/>
  <c r="F20" i="18"/>
  <c r="I19" i="18"/>
  <c r="J17" i="18"/>
  <c r="J19" i="18" s="1"/>
  <c r="I20" i="21"/>
  <c r="F19" i="16"/>
  <c r="Q11" i="17"/>
  <c r="J17" i="17"/>
  <c r="F19" i="20"/>
  <c r="F20" i="20" s="1"/>
  <c r="J17" i="21"/>
  <c r="J19" i="21" s="1"/>
  <c r="F15" i="15"/>
  <c r="F20" i="15" s="1"/>
  <c r="F15" i="19"/>
  <c r="F20" i="19" s="1"/>
  <c r="Q11" i="21"/>
  <c r="F15" i="14"/>
  <c r="F20" i="14" s="1"/>
  <c r="F15" i="18"/>
  <c r="Q11" i="13"/>
  <c r="F20" i="13"/>
  <c r="I15" i="12"/>
  <c r="I20" i="12" s="1"/>
  <c r="J13" i="12"/>
  <c r="J15" i="12" s="1"/>
  <c r="I20" i="11"/>
  <c r="Q11" i="10"/>
  <c r="J13" i="13"/>
  <c r="I15" i="13"/>
  <c r="I20" i="13" s="1"/>
  <c r="I15" i="10"/>
  <c r="I20" i="10" s="1"/>
  <c r="J13" i="10"/>
  <c r="J15" i="10" s="1"/>
  <c r="J20" i="10" s="1"/>
  <c r="J20" i="11"/>
  <c r="Q11" i="11"/>
  <c r="J19" i="10"/>
  <c r="J19" i="11"/>
  <c r="F15" i="11"/>
  <c r="F19" i="11"/>
  <c r="F20" i="11" s="1"/>
  <c r="J17" i="12"/>
  <c r="J19" i="12" s="1"/>
  <c r="J17" i="13"/>
  <c r="J19" i="13" s="1"/>
  <c r="J14" i="13"/>
  <c r="F19" i="10"/>
  <c r="F20" i="10" s="1"/>
  <c r="Q11" i="12"/>
  <c r="Q11" i="8"/>
  <c r="Q11" i="9"/>
  <c r="J13" i="9"/>
  <c r="J15" i="9" s="1"/>
  <c r="Q19" i="8"/>
  <c r="I15" i="9"/>
  <c r="I20" i="9" s="1"/>
  <c r="J14" i="9"/>
  <c r="F15" i="9"/>
  <c r="F20" i="9" s="1"/>
  <c r="F19" i="8"/>
  <c r="J17" i="9"/>
  <c r="J19" i="9" s="1"/>
  <c r="Q11" i="7"/>
  <c r="I15" i="7"/>
  <c r="I20" i="7" s="1"/>
  <c r="J13" i="7"/>
  <c r="J15" i="7" s="1"/>
  <c r="J17" i="7"/>
  <c r="J19" i="7" s="1"/>
  <c r="H18" i="6"/>
  <c r="H17" i="6"/>
  <c r="I17" i="6" s="1"/>
  <c r="I19" i="6" s="1"/>
  <c r="H14" i="6"/>
  <c r="H13" i="6"/>
  <c r="G19" i="6"/>
  <c r="C19" i="6"/>
  <c r="I18" i="6"/>
  <c r="F18" i="6"/>
  <c r="F17" i="6"/>
  <c r="G15" i="6"/>
  <c r="C15" i="6"/>
  <c r="I14" i="6"/>
  <c r="I13" i="6"/>
  <c r="I15" i="6" s="1"/>
  <c r="I20" i="6" s="1"/>
  <c r="F14" i="6"/>
  <c r="F13" i="6"/>
  <c r="Q19" i="24" l="1"/>
  <c r="J20" i="12"/>
  <c r="J19" i="17"/>
  <c r="J20" i="17" s="1"/>
  <c r="Q15" i="11"/>
  <c r="J15" i="8"/>
  <c r="F20" i="8"/>
  <c r="J14" i="6"/>
  <c r="F15" i="6"/>
  <c r="F20" i="6" s="1"/>
  <c r="J15" i="21"/>
  <c r="Q15" i="20"/>
  <c r="J20" i="20"/>
  <c r="Q15" i="19"/>
  <c r="F20" i="16"/>
  <c r="J20" i="23"/>
  <c r="Q19" i="23"/>
  <c r="Q19" i="22"/>
  <c r="Q15" i="22"/>
  <c r="J20" i="24"/>
  <c r="Q15" i="18"/>
  <c r="J20" i="18"/>
  <c r="J20" i="16"/>
  <c r="Q19" i="17"/>
  <c r="Q15" i="17"/>
  <c r="Q19" i="15"/>
  <c r="Q19" i="19"/>
  <c r="Q19" i="14"/>
  <c r="J15" i="14"/>
  <c r="J20" i="15"/>
  <c r="I20" i="18"/>
  <c r="Q19" i="21"/>
  <c r="J20" i="21"/>
  <c r="Q19" i="16"/>
  <c r="I20" i="14"/>
  <c r="Q19" i="12"/>
  <c r="J15" i="13"/>
  <c r="Q15" i="12"/>
  <c r="Q19" i="13"/>
  <c r="Q19" i="11"/>
  <c r="J20" i="9"/>
  <c r="J20" i="8"/>
  <c r="Q15" i="7"/>
  <c r="J20" i="7"/>
  <c r="J17" i="6"/>
  <c r="J13" i="6"/>
  <c r="J18" i="6"/>
  <c r="J19" i="6"/>
  <c r="F19" i="6"/>
  <c r="Q19" i="10" l="1"/>
  <c r="Q19" i="9"/>
  <c r="Q19" i="7"/>
  <c r="Q19" i="6"/>
  <c r="Q19" i="20"/>
  <c r="Q19" i="18"/>
  <c r="Q15" i="24"/>
  <c r="Q15" i="23"/>
  <c r="Q15" i="10"/>
  <c r="Q15" i="9"/>
  <c r="Q15" i="8"/>
  <c r="J15" i="6"/>
  <c r="Q15" i="21"/>
  <c r="Q15" i="16"/>
  <c r="Q15" i="14"/>
  <c r="J20" i="14"/>
  <c r="J20" i="13"/>
  <c r="Q15" i="13" l="1"/>
  <c r="Q15" i="6"/>
  <c r="J20" i="6"/>
</calcChain>
</file>

<file path=xl/sharedStrings.xml><?xml version="1.0" encoding="utf-8"?>
<sst xmlns="http://schemas.openxmlformats.org/spreadsheetml/2006/main" count="865" uniqueCount="28">
  <si>
    <t>Payroll Register</t>
  </si>
  <si>
    <t>Pay Period</t>
  </si>
  <si>
    <t>Pay Date</t>
  </si>
  <si>
    <t>Earnings</t>
  </si>
  <si>
    <t>Deductions</t>
  </si>
  <si>
    <t>Employee Name</t>
  </si>
  <si>
    <t>Regular Hours</t>
  </si>
  <si>
    <t>Regular Rate</t>
  </si>
  <si>
    <t>Regular Earnings</t>
  </si>
  <si>
    <t>Overtime Hours</t>
  </si>
  <si>
    <t>Overtime Rate</t>
  </si>
  <si>
    <t>Overtime Earnings</t>
  </si>
  <si>
    <t>Total Earnings</t>
  </si>
  <si>
    <t>FWT</t>
  </si>
  <si>
    <t>SWT</t>
  </si>
  <si>
    <t>Social Security</t>
  </si>
  <si>
    <t>Medicare</t>
  </si>
  <si>
    <t>Vol.  With.</t>
  </si>
  <si>
    <t>Check Number</t>
  </si>
  <si>
    <t>Net Pay</t>
  </si>
  <si>
    <t>Totals:</t>
  </si>
  <si>
    <t>Whitney, C.</t>
  </si>
  <si>
    <t>n/a</t>
  </si>
  <si>
    <t>C. W. Total</t>
  </si>
  <si>
    <t>Chen, T.</t>
  </si>
  <si>
    <t>T. C. Total</t>
  </si>
  <si>
    <t>Valencia, G.</t>
  </si>
  <si>
    <t>G.V.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</si>
</sst>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9">
    <xf numFmtId="0" fontId="0" fillId="0" borderId="0" xfId="0"/>
    <xf numFmtId="0" fontId="0" fillId="2" borderId="0" xfId="0" applyFill="1"/>
    <xf numFmtId="0" fontId="0" fillId="2" borderId="4" xfId="0" applyFill="1" applyBorder="1" applyAlignment="1">
      <alignment horizontal="left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10" xfId="0" applyFill="1" applyBorder="1"/>
    <xf numFmtId="0" fontId="0" fillId="2" borderId="22" xfId="0" applyFill="1" applyBorder="1"/>
    <xf numFmtId="0" fontId="0" fillId="2" borderId="22" xfId="0" applyFill="1" applyBorder="1" applyAlignment="1">
      <alignment horizontal="left" indent="1"/>
    </xf>
    <xf numFmtId="0" fontId="0" fillId="2" borderId="13" xfId="0" applyFill="1" applyBorder="1"/>
    <xf numFmtId="0" fontId="0" fillId="2" borderId="14" xfId="0" applyFill="1" applyBorder="1"/>
    <xf numFmtId="0" fontId="0" fillId="2" borderId="23" xfId="0" applyFill="1" applyBorder="1"/>
    <xf numFmtId="0" fontId="0" fillId="2" borderId="24" xfId="0" applyFill="1" applyBorder="1"/>
    <xf numFmtId="0" fontId="0" fillId="2" borderId="25" xfId="0" applyFill="1" applyBorder="1"/>
    <xf numFmtId="44" fontId="0" fillId="2" borderId="15" xfId="1" applyFont="1" applyFill="1" applyBorder="1"/>
    <xf numFmtId="0" fontId="0" fillId="2" borderId="15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44" fontId="0" fillId="2" borderId="26" xfId="1" applyFont="1" applyFill="1" applyBorder="1"/>
    <xf numFmtId="44" fontId="0" fillId="2" borderId="20" xfId="1" applyFont="1" applyFill="1" applyBorder="1" applyAlignment="1">
      <alignment horizontal="center"/>
    </xf>
    <xf numFmtId="44" fontId="0" fillId="2" borderId="15" xfId="1" applyFont="1" applyFill="1" applyBorder="1" applyAlignment="1">
      <alignment horizontal="center"/>
    </xf>
    <xf numFmtId="0" fontId="0" fillId="2" borderId="22" xfId="0" applyFill="1" applyBorder="1" applyAlignment="1">
      <alignment horizontal="left"/>
    </xf>
    <xf numFmtId="44" fontId="0" fillId="2" borderId="15" xfId="0" applyNumberFormat="1" applyFill="1" applyBorder="1"/>
    <xf numFmtId="44" fontId="0" fillId="2" borderId="15" xfId="0" applyNumberFormat="1" applyFill="1" applyBorder="1" applyAlignment="1">
      <alignment horizontal="center"/>
    </xf>
    <xf numFmtId="44" fontId="0" fillId="2" borderId="0" xfId="0" applyNumberFormat="1" applyFill="1"/>
    <xf numFmtId="0" fontId="0" fillId="2" borderId="7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4" fontId="1" fillId="2" borderId="19" xfId="0" applyNumberFormat="1" applyFont="1" applyFill="1" applyBorder="1" applyAlignment="1">
      <alignment horizontal="left"/>
    </xf>
    <xf numFmtId="0" fontId="1" fillId="2" borderId="19" xfId="0" applyFont="1" applyFill="1" applyBorder="1" applyAlignment="1">
      <alignment horizontal="left"/>
    </xf>
    <xf numFmtId="14" fontId="1" fillId="2" borderId="8" xfId="0" applyNumberFormat="1" applyFont="1" applyFill="1" applyBorder="1" applyAlignment="1">
      <alignment horizontal="left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0" fillId="2" borderId="11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F713B-3FEF-4E85-B379-65A1C9B13EDE}">
  <sheetPr>
    <pageSetUpPr fitToPage="1"/>
  </sheetPr>
  <dimension ref="B1:AA21"/>
  <sheetViews>
    <sheetView tabSelected="1" zoomScale="85" zoomScaleNormal="85" workbookViewId="0"/>
  </sheetViews>
  <sheetFormatPr defaultColWidth="9.140625" defaultRowHeight="15" x14ac:dyDescent="0.25"/>
  <cols>
    <col min="1" max="1" width="1.42578125" style="1" customWidth="1"/>
    <col min="2" max="2" width="14.7109375" style="1" customWidth="1"/>
    <col min="3" max="3" width="4.140625" style="1" customWidth="1"/>
    <col min="4" max="4" width="5" style="1" customWidth="1"/>
    <col min="5" max="5" width="9.140625" style="1"/>
    <col min="6" max="6" width="11.140625" style="1" bestFit="1" customWidth="1"/>
    <col min="7" max="8" width="9.140625" style="1"/>
    <col min="9" max="9" width="11.140625" style="1" bestFit="1" customWidth="1"/>
    <col min="10" max="10" width="11.5703125" style="1" bestFit="1" customWidth="1"/>
    <col min="11" max="15" width="11" style="1" customWidth="1"/>
    <col min="16" max="16" width="9.140625" style="1"/>
    <col min="17" max="17" width="11" style="1" customWidth="1"/>
    <col min="18" max="18" width="9.140625" style="1"/>
    <col min="19" max="19" width="10.5703125" style="1" bestFit="1" customWidth="1"/>
    <col min="20" max="24" width="9.140625" style="1"/>
    <col min="25" max="25" width="10.5703125" style="1" bestFit="1" customWidth="1"/>
    <col min="26" max="26" width="9" style="1" bestFit="1" customWidth="1"/>
    <col min="27" max="27" width="10.5703125" style="1" bestFit="1" customWidth="1"/>
    <col min="28" max="16384" width="9.140625" style="1"/>
  </cols>
  <sheetData>
    <row r="1" spans="2:27" ht="7.5" customHeight="1" thickBot="1" x14ac:dyDescent="0.3"/>
    <row r="2" spans="2:27" ht="18.75" x14ac:dyDescent="0.3">
      <c r="B2" s="34" t="s">
        <v>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6"/>
    </row>
    <row r="3" spans="2:27" ht="22.5" customHeight="1" x14ac:dyDescent="0.25">
      <c r="B3" s="2" t="s">
        <v>1</v>
      </c>
      <c r="C3" s="37">
        <v>44940</v>
      </c>
      <c r="D3" s="38"/>
      <c r="E3" s="38"/>
      <c r="F3" s="38"/>
      <c r="G3" s="3"/>
      <c r="H3" s="3"/>
      <c r="I3" s="3"/>
      <c r="J3" s="3"/>
      <c r="K3" s="3"/>
      <c r="L3" s="3"/>
      <c r="M3" s="3"/>
      <c r="N3" s="3"/>
      <c r="O3" s="3"/>
      <c r="P3" s="3"/>
      <c r="Q3" s="4"/>
    </row>
    <row r="4" spans="2:27" ht="22.5" customHeight="1" x14ac:dyDescent="0.25">
      <c r="B4" s="2" t="s">
        <v>2</v>
      </c>
      <c r="C4" s="39">
        <v>44940</v>
      </c>
      <c r="D4" s="39"/>
      <c r="E4" s="39"/>
      <c r="F4" s="39"/>
      <c r="G4" s="3"/>
      <c r="H4" s="3"/>
      <c r="I4" s="3"/>
      <c r="J4" s="3"/>
      <c r="K4" s="3"/>
      <c r="L4" s="3"/>
      <c r="M4" s="3"/>
      <c r="N4" s="3"/>
      <c r="O4" s="3"/>
      <c r="P4" s="3"/>
      <c r="Q4" s="4"/>
    </row>
    <row r="5" spans="2:27" ht="7.5" customHeight="1" x14ac:dyDescent="0.25">
      <c r="B5" s="5"/>
      <c r="Q5" s="6"/>
    </row>
    <row r="6" spans="2:27" ht="15" customHeight="1" x14ac:dyDescent="0.25">
      <c r="B6" s="7"/>
      <c r="C6" s="40" t="s">
        <v>3</v>
      </c>
      <c r="D6" s="41"/>
      <c r="E6" s="41"/>
      <c r="F6" s="41"/>
      <c r="G6" s="41"/>
      <c r="H6" s="41"/>
      <c r="I6" s="41"/>
      <c r="J6" s="42"/>
      <c r="K6" s="40" t="s">
        <v>4</v>
      </c>
      <c r="L6" s="41"/>
      <c r="M6" s="41"/>
      <c r="N6" s="41"/>
      <c r="O6" s="42"/>
      <c r="P6" s="8"/>
      <c r="Q6" s="9"/>
    </row>
    <row r="7" spans="2:27" x14ac:dyDescent="0.25">
      <c r="B7" s="43" t="s">
        <v>5</v>
      </c>
      <c r="C7" s="45" t="s">
        <v>6</v>
      </c>
      <c r="D7" s="46"/>
      <c r="E7" s="29" t="s">
        <v>7</v>
      </c>
      <c r="F7" s="29" t="s">
        <v>8</v>
      </c>
      <c r="G7" s="29" t="s">
        <v>9</v>
      </c>
      <c r="H7" s="29" t="s">
        <v>10</v>
      </c>
      <c r="I7" s="29" t="s">
        <v>11</v>
      </c>
      <c r="J7" s="29" t="s">
        <v>12</v>
      </c>
      <c r="K7" s="29" t="s">
        <v>13</v>
      </c>
      <c r="L7" s="29" t="s">
        <v>14</v>
      </c>
      <c r="M7" s="29" t="s">
        <v>15</v>
      </c>
      <c r="N7" s="29" t="s">
        <v>16</v>
      </c>
      <c r="O7" s="29" t="s">
        <v>17</v>
      </c>
      <c r="P7" s="31" t="s">
        <v>18</v>
      </c>
      <c r="Q7" s="32" t="s">
        <v>19</v>
      </c>
    </row>
    <row r="8" spans="2:27" x14ac:dyDescent="0.25">
      <c r="B8" s="44"/>
      <c r="C8" s="47"/>
      <c r="D8" s="48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1"/>
      <c r="Q8" s="33"/>
    </row>
    <row r="9" spans="2:27" x14ac:dyDescent="0.25">
      <c r="B9" s="10" t="s">
        <v>21</v>
      </c>
      <c r="C9" s="27" t="s">
        <v>22</v>
      </c>
      <c r="D9" s="28"/>
      <c r="E9" s="21" t="s">
        <v>22</v>
      </c>
      <c r="F9" s="22">
        <v>4000</v>
      </c>
      <c r="G9" s="19" t="s">
        <v>22</v>
      </c>
      <c r="H9" s="21" t="s">
        <v>22</v>
      </c>
      <c r="I9" s="22" t="s">
        <v>22</v>
      </c>
      <c r="J9" s="17">
        <f>F9</f>
        <v>4000</v>
      </c>
      <c r="K9" s="17"/>
      <c r="L9" s="17"/>
      <c r="M9" s="17"/>
      <c r="N9" s="17"/>
      <c r="O9" s="17"/>
      <c r="P9" s="18"/>
      <c r="Q9" s="20"/>
    </row>
    <row r="10" spans="2:27" x14ac:dyDescent="0.25">
      <c r="B10" s="10" t="s">
        <v>21</v>
      </c>
      <c r="C10" s="27" t="s">
        <v>22</v>
      </c>
      <c r="D10" s="28"/>
      <c r="E10" s="21" t="s">
        <v>22</v>
      </c>
      <c r="F10" s="22">
        <v>4000</v>
      </c>
      <c r="G10" s="19" t="s">
        <v>22</v>
      </c>
      <c r="H10" s="21" t="s">
        <v>22</v>
      </c>
      <c r="I10" s="22" t="s">
        <v>22</v>
      </c>
      <c r="J10" s="17">
        <f>F10</f>
        <v>4000</v>
      </c>
      <c r="K10" s="17"/>
      <c r="L10" s="17"/>
      <c r="M10" s="17"/>
      <c r="N10" s="17"/>
      <c r="O10" s="17"/>
      <c r="P10" s="18"/>
      <c r="Q10" s="20"/>
    </row>
    <row r="11" spans="2:27" x14ac:dyDescent="0.25">
      <c r="B11" s="11" t="s">
        <v>23</v>
      </c>
      <c r="C11" s="27" t="s">
        <v>22</v>
      </c>
      <c r="D11" s="28"/>
      <c r="E11" s="21" t="s">
        <v>22</v>
      </c>
      <c r="F11" s="22">
        <f>SUM(F9:F10)</f>
        <v>8000</v>
      </c>
      <c r="G11" s="19" t="s">
        <v>22</v>
      </c>
      <c r="H11" s="21" t="s">
        <v>22</v>
      </c>
      <c r="I11" s="22">
        <v>0</v>
      </c>
      <c r="J11" s="17">
        <f>SUM(J9:J10)</f>
        <v>8000</v>
      </c>
      <c r="K11" s="17">
        <v>1129.7</v>
      </c>
      <c r="L11" s="17">
        <f>ROUND((J11*0.98)*0.05, 2)</f>
        <v>392</v>
      </c>
      <c r="M11" s="17">
        <f>ROUND(J11*0.062, 2)</f>
        <v>496</v>
      </c>
      <c r="N11" s="17">
        <f>ROUND(J11*0.0145, 2)</f>
        <v>116</v>
      </c>
      <c r="O11" s="17">
        <f>ROUND(J11*0.02, 2)</f>
        <v>160</v>
      </c>
      <c r="P11" s="18">
        <v>239</v>
      </c>
      <c r="Q11" s="20">
        <f>J11-K11-L11-M11-N11-O11</f>
        <v>5706.3</v>
      </c>
      <c r="S11" s="26"/>
    </row>
    <row r="12" spans="2:27" x14ac:dyDescent="0.25">
      <c r="B12" s="11"/>
      <c r="C12" s="27"/>
      <c r="D12" s="28"/>
      <c r="E12" s="21"/>
      <c r="F12" s="22"/>
      <c r="G12" s="19"/>
      <c r="H12" s="21"/>
      <c r="I12" s="22"/>
      <c r="J12" s="17"/>
      <c r="K12" s="17"/>
      <c r="L12" s="17"/>
      <c r="M12" s="17"/>
      <c r="N12" s="17"/>
      <c r="O12" s="17"/>
      <c r="P12" s="18"/>
      <c r="Q12" s="20"/>
      <c r="S12" s="26"/>
      <c r="Y12" s="26"/>
      <c r="Z12" s="26"/>
      <c r="AA12" s="26"/>
    </row>
    <row r="13" spans="2:27" x14ac:dyDescent="0.25">
      <c r="B13" s="23" t="s">
        <v>24</v>
      </c>
      <c r="C13" s="27">
        <v>33</v>
      </c>
      <c r="D13" s="28"/>
      <c r="E13" s="21">
        <v>14</v>
      </c>
      <c r="F13" s="22">
        <f>C13*E13</f>
        <v>462</v>
      </c>
      <c r="G13" s="19">
        <v>0</v>
      </c>
      <c r="H13" s="21">
        <f>E13*1.5</f>
        <v>21</v>
      </c>
      <c r="I13" s="22">
        <f>G13*H13</f>
        <v>0</v>
      </c>
      <c r="J13" s="17">
        <f>F13+I13</f>
        <v>462</v>
      </c>
      <c r="K13" s="17"/>
      <c r="L13" s="17"/>
      <c r="M13" s="17"/>
      <c r="N13" s="17"/>
      <c r="O13" s="17"/>
      <c r="P13" s="18"/>
      <c r="Q13" s="20"/>
      <c r="S13" s="26"/>
    </row>
    <row r="14" spans="2:27" x14ac:dyDescent="0.25">
      <c r="B14" s="23" t="s">
        <v>24</v>
      </c>
      <c r="C14" s="27">
        <v>40</v>
      </c>
      <c r="D14" s="28"/>
      <c r="E14" s="21">
        <v>14</v>
      </c>
      <c r="F14" s="22">
        <f>C14*E14</f>
        <v>560</v>
      </c>
      <c r="G14" s="19">
        <v>4</v>
      </c>
      <c r="H14" s="21">
        <f>E14*1.5</f>
        <v>21</v>
      </c>
      <c r="I14" s="22">
        <f>G14*H14</f>
        <v>84</v>
      </c>
      <c r="J14" s="17">
        <f>F14+I14</f>
        <v>644</v>
      </c>
      <c r="K14" s="17"/>
      <c r="L14" s="17"/>
      <c r="M14" s="17"/>
      <c r="N14" s="17"/>
      <c r="O14" s="17"/>
      <c r="P14" s="18"/>
      <c r="Q14" s="20"/>
    </row>
    <row r="15" spans="2:27" x14ac:dyDescent="0.25">
      <c r="B15" s="11" t="s">
        <v>25</v>
      </c>
      <c r="C15" s="27">
        <f>SUM(C13:D14)</f>
        <v>73</v>
      </c>
      <c r="D15" s="28"/>
      <c r="E15" s="25">
        <v>14</v>
      </c>
      <c r="F15" s="24">
        <f t="shared" ref="F15:J15" si="0">SUM(F13:F14)</f>
        <v>1022</v>
      </c>
      <c r="G15" s="19">
        <f t="shared" si="0"/>
        <v>4</v>
      </c>
      <c r="H15" s="25">
        <v>21</v>
      </c>
      <c r="I15" s="24">
        <f t="shared" si="0"/>
        <v>84</v>
      </c>
      <c r="J15" s="24">
        <f t="shared" si="0"/>
        <v>1106</v>
      </c>
      <c r="K15" s="17">
        <v>79</v>
      </c>
      <c r="L15" s="17">
        <f>ROUND((J15)*0.05, 2)</f>
        <v>55.3</v>
      </c>
      <c r="M15" s="17">
        <f>ROUND(J15*0.062, 2)</f>
        <v>68.569999999999993</v>
      </c>
      <c r="N15" s="17">
        <f>ROUND(J15*0.0145, 2)</f>
        <v>16.04</v>
      </c>
      <c r="O15" s="17">
        <v>0</v>
      </c>
      <c r="P15" s="18">
        <v>240</v>
      </c>
      <c r="Q15" s="20">
        <f>J15-K15-L15-M15-N15-O15</f>
        <v>887.09000000000015</v>
      </c>
    </row>
    <row r="16" spans="2:27" x14ac:dyDescent="0.25">
      <c r="B16" s="10"/>
      <c r="C16" s="27"/>
      <c r="D16" s="28"/>
      <c r="E16" s="21"/>
      <c r="F16" s="22"/>
      <c r="G16" s="19"/>
      <c r="H16" s="21"/>
      <c r="I16" s="22"/>
      <c r="J16" s="17"/>
      <c r="K16" s="17"/>
      <c r="L16" s="17"/>
      <c r="M16" s="17"/>
      <c r="N16" s="17"/>
      <c r="O16" s="17"/>
      <c r="P16" s="18"/>
      <c r="Q16" s="20"/>
    </row>
    <row r="17" spans="2:17" x14ac:dyDescent="0.25">
      <c r="B17" s="23" t="s">
        <v>26</v>
      </c>
      <c r="C17" s="27">
        <v>29</v>
      </c>
      <c r="D17" s="28"/>
      <c r="E17" s="21">
        <v>12</v>
      </c>
      <c r="F17" s="22">
        <f>C17*E17</f>
        <v>348</v>
      </c>
      <c r="G17" s="19">
        <v>0</v>
      </c>
      <c r="H17" s="21">
        <f>E17*1.5</f>
        <v>18</v>
      </c>
      <c r="I17" s="22">
        <f>G17*H17</f>
        <v>0</v>
      </c>
      <c r="J17" s="17">
        <f>F17+I17</f>
        <v>348</v>
      </c>
      <c r="K17" s="17"/>
      <c r="L17" s="17"/>
      <c r="M17" s="17"/>
      <c r="N17" s="17"/>
      <c r="O17" s="17"/>
      <c r="P17" s="18"/>
      <c r="Q17" s="20"/>
    </row>
    <row r="18" spans="2:17" x14ac:dyDescent="0.25">
      <c r="B18" s="23" t="s">
        <v>26</v>
      </c>
      <c r="C18" s="27">
        <v>40</v>
      </c>
      <c r="D18" s="28"/>
      <c r="E18" s="21">
        <v>12</v>
      </c>
      <c r="F18" s="22">
        <f>C18*E18</f>
        <v>480</v>
      </c>
      <c r="G18" s="19">
        <v>0</v>
      </c>
      <c r="H18" s="21">
        <f>E18*1.5</f>
        <v>18</v>
      </c>
      <c r="I18" s="22">
        <f>G18*H18</f>
        <v>0</v>
      </c>
      <c r="J18" s="17">
        <f>F18+I18</f>
        <v>480</v>
      </c>
      <c r="K18" s="17"/>
      <c r="L18" s="17"/>
      <c r="M18" s="17"/>
      <c r="N18" s="17"/>
      <c r="O18" s="17"/>
      <c r="P18" s="18"/>
      <c r="Q18" s="20"/>
    </row>
    <row r="19" spans="2:17" x14ac:dyDescent="0.25">
      <c r="B19" s="11" t="s">
        <v>27</v>
      </c>
      <c r="C19" s="27">
        <f>SUM(C17:D18)</f>
        <v>69</v>
      </c>
      <c r="D19" s="28"/>
      <c r="E19" s="25">
        <v>12</v>
      </c>
      <c r="F19" s="24">
        <f t="shared" ref="F19:G19" si="1">SUM(F17:F18)</f>
        <v>828</v>
      </c>
      <c r="G19" s="19">
        <f t="shared" si="1"/>
        <v>0</v>
      </c>
      <c r="H19" s="25">
        <v>18</v>
      </c>
      <c r="I19" s="24">
        <f t="shared" ref="I19:J19" si="2">SUM(I17:I18)</f>
        <v>0</v>
      </c>
      <c r="J19" s="24">
        <f t="shared" si="2"/>
        <v>828</v>
      </c>
      <c r="K19" s="17">
        <v>0</v>
      </c>
      <c r="L19" s="17">
        <f>ROUND((J19)*0.05, 2)</f>
        <v>41.4</v>
      </c>
      <c r="M19" s="17">
        <f>ROUND(J19*0.062, 2)</f>
        <v>51.34</v>
      </c>
      <c r="N19" s="17">
        <f>ROUND(J19*0.0145, 2)</f>
        <v>12.01</v>
      </c>
      <c r="O19" s="17">
        <v>0</v>
      </c>
      <c r="P19" s="18">
        <v>241</v>
      </c>
      <c r="Q19" s="20">
        <f>J19-K19-L19-M19-N19-O19</f>
        <v>723.25</v>
      </c>
    </row>
    <row r="20" spans="2:17" x14ac:dyDescent="0.25">
      <c r="B20" s="11" t="s">
        <v>20</v>
      </c>
      <c r="C20" s="12"/>
      <c r="D20" s="12"/>
      <c r="E20" s="12"/>
      <c r="F20" s="17">
        <f>F11+F15+F19</f>
        <v>9850</v>
      </c>
      <c r="G20" s="12"/>
      <c r="H20" s="12"/>
      <c r="I20" s="17">
        <f>I11+I15+I19</f>
        <v>84</v>
      </c>
      <c r="J20" s="17">
        <f>J11+J15+J19</f>
        <v>9934</v>
      </c>
      <c r="K20" s="17"/>
      <c r="L20" s="17"/>
      <c r="M20" s="17"/>
      <c r="N20" s="17"/>
      <c r="O20" s="17"/>
      <c r="P20" s="13"/>
      <c r="Q20" s="20"/>
    </row>
    <row r="21" spans="2:17" ht="7.5" customHeight="1" thickBot="1" x14ac:dyDescent="0.3"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6"/>
    </row>
  </sheetData>
  <mergeCells count="31">
    <mergeCell ref="B7:B8"/>
    <mergeCell ref="C7:D8"/>
    <mergeCell ref="E7:E8"/>
    <mergeCell ref="F7:F8"/>
    <mergeCell ref="G7:G8"/>
    <mergeCell ref="B2:Q2"/>
    <mergeCell ref="C3:F3"/>
    <mergeCell ref="C4:F4"/>
    <mergeCell ref="C6:J6"/>
    <mergeCell ref="K6:O6"/>
    <mergeCell ref="C10:D10"/>
    <mergeCell ref="H7:H8"/>
    <mergeCell ref="I7:I8"/>
    <mergeCell ref="J7:J8"/>
    <mergeCell ref="K7:K8"/>
    <mergeCell ref="N7:N8"/>
    <mergeCell ref="O7:O8"/>
    <mergeCell ref="P7:P8"/>
    <mergeCell ref="Q7:Q8"/>
    <mergeCell ref="C9:D9"/>
    <mergeCell ref="L7:L8"/>
    <mergeCell ref="M7:M8"/>
    <mergeCell ref="C17:D17"/>
    <mergeCell ref="C18:D18"/>
    <mergeCell ref="C19:D19"/>
    <mergeCell ref="C11:D11"/>
    <mergeCell ref="C12:D12"/>
    <mergeCell ref="C13:D13"/>
    <mergeCell ref="C14:D14"/>
    <mergeCell ref="C15:D15"/>
    <mergeCell ref="C16:D16"/>
  </mergeCells>
  <pageMargins left="0.7" right="0.7" top="0.75" bottom="0.75" header="0.3" footer="0.3"/>
  <pageSetup scale="7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081899-CAA0-454C-A695-E8A80A3BE39E}">
  <sheetPr>
    <pageSetUpPr fitToPage="1"/>
  </sheetPr>
  <dimension ref="B1:AA21"/>
  <sheetViews>
    <sheetView zoomScale="85" zoomScaleNormal="85" workbookViewId="0">
      <selection activeCell="K20" sqref="K20"/>
    </sheetView>
  </sheetViews>
  <sheetFormatPr defaultColWidth="9.140625" defaultRowHeight="15" x14ac:dyDescent="0.25"/>
  <cols>
    <col min="1" max="1" width="1.42578125" style="1" customWidth="1"/>
    <col min="2" max="2" width="14.7109375" style="1" customWidth="1"/>
    <col min="3" max="3" width="4.140625" style="1" customWidth="1"/>
    <col min="4" max="4" width="5" style="1" customWidth="1"/>
    <col min="5" max="5" width="9.140625" style="1"/>
    <col min="6" max="6" width="11.7109375" style="1" customWidth="1"/>
    <col min="7" max="8" width="9.140625" style="1"/>
    <col min="9" max="9" width="11.140625" style="1" bestFit="1" customWidth="1"/>
    <col min="10" max="10" width="11.5703125" style="1" bestFit="1" customWidth="1"/>
    <col min="11" max="15" width="11" style="1" customWidth="1"/>
    <col min="16" max="16" width="9.140625" style="1"/>
    <col min="17" max="17" width="11" style="1" customWidth="1"/>
    <col min="18" max="18" width="9.140625" style="1"/>
    <col min="19" max="19" width="10.5703125" style="1" bestFit="1" customWidth="1"/>
    <col min="20" max="24" width="9.140625" style="1"/>
    <col min="25" max="25" width="10.5703125" style="1" bestFit="1" customWidth="1"/>
    <col min="26" max="26" width="9" style="1" bestFit="1" customWidth="1"/>
    <col min="27" max="27" width="10.5703125" style="1" bestFit="1" customWidth="1"/>
    <col min="28" max="16384" width="9.140625" style="1"/>
  </cols>
  <sheetData>
    <row r="1" spans="2:27" ht="7.5" customHeight="1" thickBot="1" x14ac:dyDescent="0.3"/>
    <row r="2" spans="2:27" ht="18.75" x14ac:dyDescent="0.3">
      <c r="B2" s="34" t="s">
        <v>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6"/>
    </row>
    <row r="3" spans="2:27" ht="22.5" customHeight="1" x14ac:dyDescent="0.25">
      <c r="B3" s="2" t="s">
        <v>1</v>
      </c>
      <c r="C3" s="37">
        <v>45066</v>
      </c>
      <c r="D3" s="38"/>
      <c r="E3" s="38"/>
      <c r="F3" s="38"/>
      <c r="G3" s="3"/>
      <c r="H3" s="3"/>
      <c r="I3" s="3"/>
      <c r="J3" s="3"/>
      <c r="K3" s="3"/>
      <c r="L3" s="3"/>
      <c r="M3" s="3"/>
      <c r="N3" s="3"/>
      <c r="O3" s="3"/>
      <c r="P3" s="3"/>
      <c r="Q3" s="4"/>
    </row>
    <row r="4" spans="2:27" ht="22.5" customHeight="1" x14ac:dyDescent="0.25">
      <c r="B4" s="2" t="s">
        <v>2</v>
      </c>
      <c r="C4" s="39">
        <v>45066</v>
      </c>
      <c r="D4" s="39"/>
      <c r="E4" s="39"/>
      <c r="F4" s="39"/>
      <c r="G4" s="3"/>
      <c r="H4" s="3"/>
      <c r="I4" s="3"/>
      <c r="J4" s="3"/>
      <c r="K4" s="3"/>
      <c r="L4" s="3"/>
      <c r="M4" s="3"/>
      <c r="N4" s="3"/>
      <c r="O4" s="3"/>
      <c r="P4" s="3"/>
      <c r="Q4" s="4"/>
    </row>
    <row r="5" spans="2:27" ht="7.5" customHeight="1" x14ac:dyDescent="0.25">
      <c r="B5" s="5"/>
      <c r="Q5" s="6"/>
    </row>
    <row r="6" spans="2:27" ht="15" customHeight="1" x14ac:dyDescent="0.25">
      <c r="B6" s="7"/>
      <c r="C6" s="40" t="s">
        <v>3</v>
      </c>
      <c r="D6" s="41"/>
      <c r="E6" s="41"/>
      <c r="F6" s="41"/>
      <c r="G6" s="41"/>
      <c r="H6" s="41"/>
      <c r="I6" s="41"/>
      <c r="J6" s="42"/>
      <c r="K6" s="40" t="s">
        <v>4</v>
      </c>
      <c r="L6" s="41"/>
      <c r="M6" s="41"/>
      <c r="N6" s="41"/>
      <c r="O6" s="42"/>
      <c r="P6" s="8"/>
      <c r="Q6" s="9"/>
    </row>
    <row r="7" spans="2:27" x14ac:dyDescent="0.25">
      <c r="B7" s="43" t="s">
        <v>5</v>
      </c>
      <c r="C7" s="45" t="s">
        <v>6</v>
      </c>
      <c r="D7" s="46"/>
      <c r="E7" s="29" t="s">
        <v>7</v>
      </c>
      <c r="F7" s="29" t="s">
        <v>8</v>
      </c>
      <c r="G7" s="29" t="s">
        <v>9</v>
      </c>
      <c r="H7" s="29" t="s">
        <v>10</v>
      </c>
      <c r="I7" s="29" t="s">
        <v>11</v>
      </c>
      <c r="J7" s="29" t="s">
        <v>12</v>
      </c>
      <c r="K7" s="29" t="s">
        <v>13</v>
      </c>
      <c r="L7" s="29" t="s">
        <v>14</v>
      </c>
      <c r="M7" s="29" t="s">
        <v>15</v>
      </c>
      <c r="N7" s="29" t="s">
        <v>16</v>
      </c>
      <c r="O7" s="29" t="s">
        <v>17</v>
      </c>
      <c r="P7" s="31" t="s">
        <v>18</v>
      </c>
      <c r="Q7" s="32" t="s">
        <v>19</v>
      </c>
    </row>
    <row r="8" spans="2:27" x14ac:dyDescent="0.25">
      <c r="B8" s="44"/>
      <c r="C8" s="47"/>
      <c r="D8" s="48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1"/>
      <c r="Q8" s="33"/>
    </row>
    <row r="9" spans="2:27" x14ac:dyDescent="0.25">
      <c r="B9" s="10" t="s">
        <v>21</v>
      </c>
      <c r="C9" s="27" t="s">
        <v>22</v>
      </c>
      <c r="D9" s="28"/>
      <c r="E9" s="21" t="s">
        <v>22</v>
      </c>
      <c r="F9" s="22">
        <v>4000</v>
      </c>
      <c r="G9" s="19" t="s">
        <v>22</v>
      </c>
      <c r="H9" s="21" t="s">
        <v>22</v>
      </c>
      <c r="I9" s="22" t="s">
        <v>22</v>
      </c>
      <c r="J9" s="17">
        <f>F9</f>
        <v>4000</v>
      </c>
      <c r="K9" s="17"/>
      <c r="L9" s="17"/>
      <c r="M9" s="17"/>
      <c r="N9" s="17"/>
      <c r="O9" s="17"/>
      <c r="P9" s="18"/>
      <c r="Q9" s="20"/>
    </row>
    <row r="10" spans="2:27" x14ac:dyDescent="0.25">
      <c r="B10" s="10" t="s">
        <v>21</v>
      </c>
      <c r="C10" s="27" t="s">
        <v>22</v>
      </c>
      <c r="D10" s="28"/>
      <c r="E10" s="21" t="s">
        <v>22</v>
      </c>
      <c r="F10" s="22">
        <v>4000</v>
      </c>
      <c r="G10" s="19" t="s">
        <v>22</v>
      </c>
      <c r="H10" s="21" t="s">
        <v>22</v>
      </c>
      <c r="I10" s="22" t="s">
        <v>22</v>
      </c>
      <c r="J10" s="17">
        <f>F10</f>
        <v>4000</v>
      </c>
      <c r="K10" s="17"/>
      <c r="L10" s="17"/>
      <c r="M10" s="17"/>
      <c r="N10" s="17"/>
      <c r="O10" s="17"/>
      <c r="P10" s="18"/>
      <c r="Q10" s="20"/>
    </row>
    <row r="11" spans="2:27" x14ac:dyDescent="0.25">
      <c r="B11" s="11" t="s">
        <v>23</v>
      </c>
      <c r="C11" s="27" t="s">
        <v>22</v>
      </c>
      <c r="D11" s="28"/>
      <c r="E11" s="21" t="s">
        <v>22</v>
      </c>
      <c r="F11" s="22">
        <f>SUM(F9:F10)</f>
        <v>8000</v>
      </c>
      <c r="G11" s="19" t="s">
        <v>22</v>
      </c>
      <c r="H11" s="21" t="s">
        <v>22</v>
      </c>
      <c r="I11" s="22">
        <v>0</v>
      </c>
      <c r="J11" s="17">
        <f>SUM(J9:J10)</f>
        <v>8000</v>
      </c>
      <c r="K11" s="17">
        <v>1129.7</v>
      </c>
      <c r="L11" s="17">
        <f>ROUND((J11*0.98)*0.05, 2)</f>
        <v>392</v>
      </c>
      <c r="M11" s="17">
        <f>ROUND(J11*0.062, 2)</f>
        <v>496</v>
      </c>
      <c r="N11" s="17">
        <f>ROUND(J11*0.0145, 2)</f>
        <v>116</v>
      </c>
      <c r="O11" s="17">
        <f>ROUND(J11*0.02, 2)</f>
        <v>160</v>
      </c>
      <c r="P11" s="18">
        <v>266</v>
      </c>
      <c r="Q11" s="20">
        <f>J11-K11-L11-M11-N11-O11</f>
        <v>5706.3</v>
      </c>
      <c r="S11" s="26"/>
    </row>
    <row r="12" spans="2:27" x14ac:dyDescent="0.25">
      <c r="B12" s="11"/>
      <c r="C12" s="27"/>
      <c r="D12" s="28"/>
      <c r="E12" s="21"/>
      <c r="F12" s="22"/>
      <c r="G12" s="19"/>
      <c r="H12" s="21"/>
      <c r="I12" s="22"/>
      <c r="J12" s="17"/>
      <c r="K12" s="17"/>
      <c r="L12" s="17"/>
      <c r="M12" s="17"/>
      <c r="N12" s="17"/>
      <c r="O12" s="17"/>
      <c r="P12" s="18"/>
      <c r="Q12" s="20"/>
      <c r="S12" s="26"/>
      <c r="Y12" s="26"/>
      <c r="Z12" s="26"/>
      <c r="AA12" s="26"/>
    </row>
    <row r="13" spans="2:27" x14ac:dyDescent="0.25">
      <c r="B13" s="23" t="s">
        <v>24</v>
      </c>
      <c r="C13" s="27">
        <v>40</v>
      </c>
      <c r="D13" s="28"/>
      <c r="E13" s="21">
        <v>14</v>
      </c>
      <c r="F13" s="22">
        <f>C13*E13</f>
        <v>560</v>
      </c>
      <c r="G13" s="19">
        <v>1</v>
      </c>
      <c r="H13" s="21">
        <f>E13*1.5</f>
        <v>21</v>
      </c>
      <c r="I13" s="22">
        <f>G13*H13</f>
        <v>21</v>
      </c>
      <c r="J13" s="17">
        <f>F13+I13</f>
        <v>581</v>
      </c>
      <c r="K13" s="17"/>
      <c r="L13" s="17"/>
      <c r="M13" s="17"/>
      <c r="N13" s="17"/>
      <c r="O13" s="17"/>
      <c r="P13" s="18"/>
      <c r="Q13" s="20"/>
      <c r="S13" s="26"/>
    </row>
    <row r="14" spans="2:27" x14ac:dyDescent="0.25">
      <c r="B14" s="23" t="s">
        <v>24</v>
      </c>
      <c r="C14" s="27">
        <v>40</v>
      </c>
      <c r="D14" s="28"/>
      <c r="E14" s="21">
        <v>14</v>
      </c>
      <c r="F14" s="22">
        <f>C14*E14</f>
        <v>560</v>
      </c>
      <c r="G14" s="19">
        <v>0</v>
      </c>
      <c r="H14" s="21">
        <f>E14*1.5</f>
        <v>21</v>
      </c>
      <c r="I14" s="22">
        <f>G14*H14</f>
        <v>0</v>
      </c>
      <c r="J14" s="17">
        <f>F14+I14</f>
        <v>560</v>
      </c>
      <c r="K14" s="17"/>
      <c r="L14" s="17"/>
      <c r="M14" s="17"/>
      <c r="N14" s="17"/>
      <c r="O14" s="17"/>
      <c r="P14" s="18"/>
      <c r="Q14" s="20"/>
    </row>
    <row r="15" spans="2:27" x14ac:dyDescent="0.25">
      <c r="B15" s="11" t="s">
        <v>25</v>
      </c>
      <c r="C15" s="27">
        <f>SUM(C13:D14)</f>
        <v>80</v>
      </c>
      <c r="D15" s="28"/>
      <c r="E15" s="25">
        <v>14</v>
      </c>
      <c r="F15" s="24">
        <f t="shared" ref="F15:J15" si="0">SUM(F13:F14)</f>
        <v>1120</v>
      </c>
      <c r="G15" s="19">
        <f t="shared" si="0"/>
        <v>1</v>
      </c>
      <c r="H15" s="25">
        <v>21</v>
      </c>
      <c r="I15" s="24">
        <f t="shared" si="0"/>
        <v>21</v>
      </c>
      <c r="J15" s="24">
        <f t="shared" si="0"/>
        <v>1141</v>
      </c>
      <c r="K15" s="17">
        <v>83</v>
      </c>
      <c r="L15" s="17">
        <f>ROUND((J15)*0.05, 2)</f>
        <v>57.05</v>
      </c>
      <c r="M15" s="17">
        <f>ROUND(J15*0.062, 2)</f>
        <v>70.739999999999995</v>
      </c>
      <c r="N15" s="17">
        <f>ROUND(J15*0.0145, 2)</f>
        <v>16.54</v>
      </c>
      <c r="O15" s="17">
        <v>0</v>
      </c>
      <c r="P15" s="18">
        <v>267</v>
      </c>
      <c r="Q15" s="20">
        <f>J15-K15-L15-M15-N15-O15</f>
        <v>913.67000000000007</v>
      </c>
    </row>
    <row r="16" spans="2:27" x14ac:dyDescent="0.25">
      <c r="B16" s="10"/>
      <c r="C16" s="27"/>
      <c r="D16" s="28"/>
      <c r="E16" s="21"/>
      <c r="F16" s="22"/>
      <c r="G16" s="19"/>
      <c r="H16" s="21"/>
      <c r="I16" s="22"/>
      <c r="J16" s="17"/>
      <c r="K16" s="17"/>
      <c r="L16" s="17"/>
      <c r="M16" s="17"/>
      <c r="N16" s="17"/>
      <c r="O16" s="17"/>
      <c r="P16" s="18"/>
      <c r="Q16" s="20"/>
    </row>
    <row r="17" spans="2:17" x14ac:dyDescent="0.25">
      <c r="B17" s="23" t="s">
        <v>26</v>
      </c>
      <c r="C17" s="27">
        <v>40</v>
      </c>
      <c r="D17" s="28"/>
      <c r="E17" s="21">
        <v>12</v>
      </c>
      <c r="F17" s="22">
        <f>C17*E17</f>
        <v>480</v>
      </c>
      <c r="G17" s="19">
        <v>1</v>
      </c>
      <c r="H17" s="21">
        <f>E17*1.5</f>
        <v>18</v>
      </c>
      <c r="I17" s="22">
        <f>G17*H17</f>
        <v>18</v>
      </c>
      <c r="J17" s="17">
        <f>F17+I17</f>
        <v>498</v>
      </c>
      <c r="K17" s="17"/>
      <c r="L17" s="17"/>
      <c r="M17" s="17"/>
      <c r="N17" s="17"/>
      <c r="O17" s="17"/>
      <c r="P17" s="18"/>
      <c r="Q17" s="20"/>
    </row>
    <row r="18" spans="2:17" x14ac:dyDescent="0.25">
      <c r="B18" s="23" t="s">
        <v>26</v>
      </c>
      <c r="C18" s="27">
        <v>35</v>
      </c>
      <c r="D18" s="28"/>
      <c r="E18" s="21">
        <v>12</v>
      </c>
      <c r="F18" s="22">
        <f>C18*E18</f>
        <v>420</v>
      </c>
      <c r="G18" s="19">
        <v>0</v>
      </c>
      <c r="H18" s="21">
        <f>E18*1.5</f>
        <v>18</v>
      </c>
      <c r="I18" s="22">
        <f>G18*H18</f>
        <v>0</v>
      </c>
      <c r="J18" s="17">
        <f>F18+I18</f>
        <v>420</v>
      </c>
      <c r="K18" s="17"/>
      <c r="L18" s="17"/>
      <c r="M18" s="17"/>
      <c r="N18" s="17"/>
      <c r="O18" s="17"/>
      <c r="P18" s="18"/>
      <c r="Q18" s="20"/>
    </row>
    <row r="19" spans="2:17" x14ac:dyDescent="0.25">
      <c r="B19" s="11" t="s">
        <v>27</v>
      </c>
      <c r="C19" s="27">
        <f>SUM(C17:D18)</f>
        <v>75</v>
      </c>
      <c r="D19" s="28"/>
      <c r="E19" s="25">
        <v>12</v>
      </c>
      <c r="F19" s="24">
        <f t="shared" ref="F19:G19" si="1">SUM(F17:F18)</f>
        <v>900</v>
      </c>
      <c r="G19" s="19">
        <f t="shared" si="1"/>
        <v>1</v>
      </c>
      <c r="H19" s="25">
        <v>18</v>
      </c>
      <c r="I19" s="24">
        <f t="shared" ref="I19:J19" si="2">SUM(I17:I18)</f>
        <v>18</v>
      </c>
      <c r="J19" s="24">
        <f t="shared" si="2"/>
        <v>918</v>
      </c>
      <c r="K19" s="17">
        <v>0</v>
      </c>
      <c r="L19" s="17">
        <f>ROUND((J19)*0.05, 2)</f>
        <v>45.9</v>
      </c>
      <c r="M19" s="17">
        <f>ROUND(J19*0.062, 2)</f>
        <v>56.92</v>
      </c>
      <c r="N19" s="17">
        <f>ROUND(J19*0.0145, 2)</f>
        <v>13.31</v>
      </c>
      <c r="O19" s="17">
        <v>0</v>
      </c>
      <c r="P19" s="18">
        <v>268</v>
      </c>
      <c r="Q19" s="20">
        <f>J19-K19-L19-M19-N19-O19</f>
        <v>801.87000000000012</v>
      </c>
    </row>
    <row r="20" spans="2:17" x14ac:dyDescent="0.25">
      <c r="B20" s="11" t="s">
        <v>20</v>
      </c>
      <c r="C20" s="12"/>
      <c r="D20" s="12"/>
      <c r="E20" s="12"/>
      <c r="F20" s="17">
        <f>F11+F15+F19</f>
        <v>10020</v>
      </c>
      <c r="G20" s="12"/>
      <c r="H20" s="12"/>
      <c r="I20" s="17">
        <f>I11+I15+I19</f>
        <v>39</v>
      </c>
      <c r="J20" s="17">
        <f>J11+J15+J19</f>
        <v>10059</v>
      </c>
      <c r="K20" s="17"/>
      <c r="L20" s="17"/>
      <c r="M20" s="17"/>
      <c r="N20" s="17"/>
      <c r="O20" s="17"/>
      <c r="P20" s="13"/>
      <c r="Q20" s="20"/>
    </row>
    <row r="21" spans="2:17" ht="7.5" customHeight="1" thickBot="1" x14ac:dyDescent="0.3"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6"/>
    </row>
  </sheetData>
  <mergeCells count="31">
    <mergeCell ref="B7:B8"/>
    <mergeCell ref="C7:D8"/>
    <mergeCell ref="E7:E8"/>
    <mergeCell ref="F7:F8"/>
    <mergeCell ref="G7:G8"/>
    <mergeCell ref="B2:Q2"/>
    <mergeCell ref="C3:F3"/>
    <mergeCell ref="C4:F4"/>
    <mergeCell ref="C6:J6"/>
    <mergeCell ref="K6:O6"/>
    <mergeCell ref="C10:D10"/>
    <mergeCell ref="H7:H8"/>
    <mergeCell ref="I7:I8"/>
    <mergeCell ref="J7:J8"/>
    <mergeCell ref="K7:K8"/>
    <mergeCell ref="N7:N8"/>
    <mergeCell ref="O7:O8"/>
    <mergeCell ref="P7:P8"/>
    <mergeCell ref="Q7:Q8"/>
    <mergeCell ref="C9:D9"/>
    <mergeCell ref="L7:L8"/>
    <mergeCell ref="M7:M8"/>
    <mergeCell ref="C17:D17"/>
    <mergeCell ref="C18:D18"/>
    <mergeCell ref="C19:D19"/>
    <mergeCell ref="C11:D11"/>
    <mergeCell ref="C12:D12"/>
    <mergeCell ref="C13:D13"/>
    <mergeCell ref="C14:D14"/>
    <mergeCell ref="C15:D15"/>
    <mergeCell ref="C16:D16"/>
  </mergeCells>
  <pageMargins left="0.7" right="0.7" top="0.75" bottom="0.75" header="0.3" footer="0.3"/>
  <pageSetup scale="71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EE67D-8986-4FA8-A854-92FB035EA577}">
  <sheetPr>
    <pageSetUpPr fitToPage="1"/>
  </sheetPr>
  <dimension ref="B1:AA21"/>
  <sheetViews>
    <sheetView zoomScale="85" zoomScaleNormal="85" workbookViewId="0">
      <selection activeCell="K20" sqref="K20"/>
    </sheetView>
  </sheetViews>
  <sheetFormatPr defaultColWidth="9.140625" defaultRowHeight="15" x14ac:dyDescent="0.25"/>
  <cols>
    <col min="1" max="1" width="1.42578125" style="1" customWidth="1"/>
    <col min="2" max="2" width="14.7109375" style="1" customWidth="1"/>
    <col min="3" max="3" width="4.140625" style="1" customWidth="1"/>
    <col min="4" max="4" width="5" style="1" customWidth="1"/>
    <col min="5" max="5" width="9.140625" style="1"/>
    <col min="6" max="6" width="11.140625" style="1" bestFit="1" customWidth="1"/>
    <col min="7" max="8" width="9.140625" style="1"/>
    <col min="9" max="9" width="11.140625" style="1" bestFit="1" customWidth="1"/>
    <col min="10" max="10" width="11.5703125" style="1" bestFit="1" customWidth="1"/>
    <col min="11" max="15" width="11" style="1" customWidth="1"/>
    <col min="16" max="16" width="9.140625" style="1"/>
    <col min="17" max="17" width="11" style="1" customWidth="1"/>
    <col min="18" max="18" width="9.140625" style="1"/>
    <col min="19" max="19" width="10.5703125" style="1" bestFit="1" customWidth="1"/>
    <col min="20" max="24" width="9.140625" style="1"/>
    <col min="25" max="25" width="10.5703125" style="1" bestFit="1" customWidth="1"/>
    <col min="26" max="26" width="9" style="1" bestFit="1" customWidth="1"/>
    <col min="27" max="27" width="10.5703125" style="1" bestFit="1" customWidth="1"/>
    <col min="28" max="16384" width="9.140625" style="1"/>
  </cols>
  <sheetData>
    <row r="1" spans="2:27" ht="7.5" customHeight="1" thickBot="1" x14ac:dyDescent="0.3"/>
    <row r="2" spans="2:27" ht="18.75" x14ac:dyDescent="0.3">
      <c r="B2" s="34" t="s">
        <v>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6"/>
    </row>
    <row r="3" spans="2:27" ht="22.5" customHeight="1" x14ac:dyDescent="0.25">
      <c r="B3" s="2" t="s">
        <v>1</v>
      </c>
      <c r="C3" s="37">
        <v>45080</v>
      </c>
      <c r="D3" s="38"/>
      <c r="E3" s="38"/>
      <c r="F3" s="38"/>
      <c r="G3" s="3"/>
      <c r="H3" s="3"/>
      <c r="I3" s="3"/>
      <c r="J3" s="3"/>
      <c r="K3" s="3"/>
      <c r="L3" s="3"/>
      <c r="M3" s="3"/>
      <c r="N3" s="3"/>
      <c r="O3" s="3"/>
      <c r="P3" s="3"/>
      <c r="Q3" s="4"/>
    </row>
    <row r="4" spans="2:27" ht="22.5" customHeight="1" x14ac:dyDescent="0.25">
      <c r="B4" s="2" t="s">
        <v>2</v>
      </c>
      <c r="C4" s="39">
        <v>45080</v>
      </c>
      <c r="D4" s="39"/>
      <c r="E4" s="39"/>
      <c r="F4" s="39"/>
      <c r="G4" s="3"/>
      <c r="H4" s="3"/>
      <c r="I4" s="3"/>
      <c r="J4" s="3"/>
      <c r="K4" s="3"/>
      <c r="L4" s="3"/>
      <c r="M4" s="3"/>
      <c r="N4" s="3"/>
      <c r="O4" s="3"/>
      <c r="P4" s="3"/>
      <c r="Q4" s="4"/>
    </row>
    <row r="5" spans="2:27" ht="7.5" customHeight="1" x14ac:dyDescent="0.25">
      <c r="B5" s="5"/>
      <c r="Q5" s="6"/>
    </row>
    <row r="6" spans="2:27" ht="15" customHeight="1" x14ac:dyDescent="0.25">
      <c r="B6" s="7"/>
      <c r="C6" s="40" t="s">
        <v>3</v>
      </c>
      <c r="D6" s="41"/>
      <c r="E6" s="41"/>
      <c r="F6" s="41"/>
      <c r="G6" s="41"/>
      <c r="H6" s="41"/>
      <c r="I6" s="41"/>
      <c r="J6" s="42"/>
      <c r="K6" s="40" t="s">
        <v>4</v>
      </c>
      <c r="L6" s="41"/>
      <c r="M6" s="41"/>
      <c r="N6" s="41"/>
      <c r="O6" s="42"/>
      <c r="P6" s="8"/>
      <c r="Q6" s="9"/>
    </row>
    <row r="7" spans="2:27" x14ac:dyDescent="0.25">
      <c r="B7" s="43" t="s">
        <v>5</v>
      </c>
      <c r="C7" s="45" t="s">
        <v>6</v>
      </c>
      <c r="D7" s="46"/>
      <c r="E7" s="29" t="s">
        <v>7</v>
      </c>
      <c r="F7" s="29" t="s">
        <v>8</v>
      </c>
      <c r="G7" s="29" t="s">
        <v>9</v>
      </c>
      <c r="H7" s="29" t="s">
        <v>10</v>
      </c>
      <c r="I7" s="29" t="s">
        <v>11</v>
      </c>
      <c r="J7" s="29" t="s">
        <v>12</v>
      </c>
      <c r="K7" s="29" t="s">
        <v>13</v>
      </c>
      <c r="L7" s="29" t="s">
        <v>14</v>
      </c>
      <c r="M7" s="29" t="s">
        <v>15</v>
      </c>
      <c r="N7" s="29" t="s">
        <v>16</v>
      </c>
      <c r="O7" s="29" t="s">
        <v>17</v>
      </c>
      <c r="P7" s="31" t="s">
        <v>18</v>
      </c>
      <c r="Q7" s="32" t="s">
        <v>19</v>
      </c>
    </row>
    <row r="8" spans="2:27" x14ac:dyDescent="0.25">
      <c r="B8" s="44"/>
      <c r="C8" s="47"/>
      <c r="D8" s="48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1"/>
      <c r="Q8" s="33"/>
    </row>
    <row r="9" spans="2:27" x14ac:dyDescent="0.25">
      <c r="B9" s="10" t="s">
        <v>21</v>
      </c>
      <c r="C9" s="27" t="s">
        <v>22</v>
      </c>
      <c r="D9" s="28"/>
      <c r="E9" s="21" t="s">
        <v>22</v>
      </c>
      <c r="F9" s="22">
        <v>4000</v>
      </c>
      <c r="G9" s="19" t="s">
        <v>22</v>
      </c>
      <c r="H9" s="21" t="s">
        <v>22</v>
      </c>
      <c r="I9" s="22" t="s">
        <v>22</v>
      </c>
      <c r="J9" s="17">
        <f>F9</f>
        <v>4000</v>
      </c>
      <c r="K9" s="17"/>
      <c r="L9" s="17"/>
      <c r="M9" s="17"/>
      <c r="N9" s="17"/>
      <c r="O9" s="17"/>
      <c r="P9" s="18"/>
      <c r="Q9" s="20"/>
    </row>
    <row r="10" spans="2:27" x14ac:dyDescent="0.25">
      <c r="B10" s="10" t="s">
        <v>21</v>
      </c>
      <c r="C10" s="27" t="s">
        <v>22</v>
      </c>
      <c r="D10" s="28"/>
      <c r="E10" s="21" t="s">
        <v>22</v>
      </c>
      <c r="F10" s="22">
        <v>4000</v>
      </c>
      <c r="G10" s="19" t="s">
        <v>22</v>
      </c>
      <c r="H10" s="21" t="s">
        <v>22</v>
      </c>
      <c r="I10" s="22" t="s">
        <v>22</v>
      </c>
      <c r="J10" s="17">
        <f>F10</f>
        <v>4000</v>
      </c>
      <c r="K10" s="17"/>
      <c r="L10" s="17"/>
      <c r="M10" s="17"/>
      <c r="N10" s="17"/>
      <c r="O10" s="17"/>
      <c r="P10" s="18"/>
      <c r="Q10" s="20"/>
    </row>
    <row r="11" spans="2:27" x14ac:dyDescent="0.25">
      <c r="B11" s="11" t="s">
        <v>23</v>
      </c>
      <c r="C11" s="27" t="s">
        <v>22</v>
      </c>
      <c r="D11" s="28"/>
      <c r="E11" s="21" t="s">
        <v>22</v>
      </c>
      <c r="F11" s="22">
        <f>SUM(F9:F10)</f>
        <v>8000</v>
      </c>
      <c r="G11" s="19" t="s">
        <v>22</v>
      </c>
      <c r="H11" s="21" t="s">
        <v>22</v>
      </c>
      <c r="I11" s="22">
        <v>0</v>
      </c>
      <c r="J11" s="17">
        <f>SUM(J9:J10)</f>
        <v>8000</v>
      </c>
      <c r="K11" s="17">
        <v>1129.7</v>
      </c>
      <c r="L11" s="17">
        <f>ROUND((J11*0.98)*0.05, 2)</f>
        <v>392</v>
      </c>
      <c r="M11" s="17">
        <f>ROUND(J11*0.062, 2)</f>
        <v>496</v>
      </c>
      <c r="N11" s="17">
        <f>ROUND(J11*0.0145, 2)</f>
        <v>116</v>
      </c>
      <c r="O11" s="17">
        <f>ROUND(J11*0.02, 2)</f>
        <v>160</v>
      </c>
      <c r="P11" s="18">
        <v>269</v>
      </c>
      <c r="Q11" s="20">
        <f>J11-K11-L11-M11-N11-O11</f>
        <v>5706.3</v>
      </c>
      <c r="S11" s="26"/>
    </row>
    <row r="12" spans="2:27" x14ac:dyDescent="0.25">
      <c r="B12" s="11"/>
      <c r="C12" s="27"/>
      <c r="D12" s="28"/>
      <c r="E12" s="21"/>
      <c r="F12" s="22"/>
      <c r="G12" s="19"/>
      <c r="H12" s="21"/>
      <c r="I12" s="22"/>
      <c r="J12" s="17"/>
      <c r="K12" s="17"/>
      <c r="L12" s="17"/>
      <c r="M12" s="17"/>
      <c r="N12" s="17"/>
      <c r="O12" s="17"/>
      <c r="P12" s="18"/>
      <c r="Q12" s="20"/>
      <c r="S12" s="26"/>
      <c r="Y12" s="26"/>
      <c r="Z12" s="26"/>
      <c r="AA12" s="26"/>
    </row>
    <row r="13" spans="2:27" x14ac:dyDescent="0.25">
      <c r="B13" s="23" t="s">
        <v>24</v>
      </c>
      <c r="C13" s="27">
        <v>40</v>
      </c>
      <c r="D13" s="28"/>
      <c r="E13" s="21">
        <v>14</v>
      </c>
      <c r="F13" s="22">
        <f>C13*E13</f>
        <v>560</v>
      </c>
      <c r="G13" s="19">
        <v>1</v>
      </c>
      <c r="H13" s="21">
        <f>E13*1.5</f>
        <v>21</v>
      </c>
      <c r="I13" s="22">
        <f>G13*H13</f>
        <v>21</v>
      </c>
      <c r="J13" s="17">
        <f>F13+I13</f>
        <v>581</v>
      </c>
      <c r="K13" s="17"/>
      <c r="L13" s="17"/>
      <c r="M13" s="17"/>
      <c r="N13" s="17"/>
      <c r="O13" s="17"/>
      <c r="P13" s="18"/>
      <c r="Q13" s="20"/>
      <c r="S13" s="26"/>
    </row>
    <row r="14" spans="2:27" x14ac:dyDescent="0.25">
      <c r="B14" s="23" t="s">
        <v>24</v>
      </c>
      <c r="C14" s="27">
        <v>33</v>
      </c>
      <c r="D14" s="28"/>
      <c r="E14" s="21">
        <v>14</v>
      </c>
      <c r="F14" s="22">
        <f>C14*E14</f>
        <v>462</v>
      </c>
      <c r="G14" s="19">
        <v>0</v>
      </c>
      <c r="H14" s="21">
        <f>E14*1.5</f>
        <v>21</v>
      </c>
      <c r="I14" s="22">
        <f>G14*H14</f>
        <v>0</v>
      </c>
      <c r="J14" s="17">
        <f>F14+I14</f>
        <v>462</v>
      </c>
      <c r="K14" s="17"/>
      <c r="L14" s="17"/>
      <c r="M14" s="17"/>
      <c r="N14" s="17"/>
      <c r="O14" s="17"/>
      <c r="P14" s="18"/>
      <c r="Q14" s="20"/>
    </row>
    <row r="15" spans="2:27" x14ac:dyDescent="0.25">
      <c r="B15" s="11" t="s">
        <v>25</v>
      </c>
      <c r="C15" s="27">
        <f>SUM(C13:D14)</f>
        <v>73</v>
      </c>
      <c r="D15" s="28"/>
      <c r="E15" s="25">
        <v>14</v>
      </c>
      <c r="F15" s="24">
        <f t="shared" ref="F15:J15" si="0">SUM(F13:F14)</f>
        <v>1022</v>
      </c>
      <c r="G15" s="19">
        <f t="shared" si="0"/>
        <v>1</v>
      </c>
      <c r="H15" s="25">
        <v>21</v>
      </c>
      <c r="I15" s="24">
        <f t="shared" si="0"/>
        <v>21</v>
      </c>
      <c r="J15" s="24">
        <f t="shared" si="0"/>
        <v>1043</v>
      </c>
      <c r="K15" s="17">
        <v>72</v>
      </c>
      <c r="L15" s="17">
        <f>ROUND((J15)*0.05, 2)</f>
        <v>52.15</v>
      </c>
      <c r="M15" s="17">
        <f>ROUND(J15*0.062, 2)</f>
        <v>64.67</v>
      </c>
      <c r="N15" s="17">
        <f>ROUND(J15*0.0145, 2)</f>
        <v>15.12</v>
      </c>
      <c r="O15" s="17">
        <v>0</v>
      </c>
      <c r="P15" s="18">
        <v>270</v>
      </c>
      <c r="Q15" s="20">
        <f>J15-K15-L15-M15-N15-O15</f>
        <v>839.06000000000006</v>
      </c>
    </row>
    <row r="16" spans="2:27" x14ac:dyDescent="0.25">
      <c r="B16" s="10"/>
      <c r="C16" s="27"/>
      <c r="D16" s="28"/>
      <c r="E16" s="21"/>
      <c r="F16" s="22"/>
      <c r="G16" s="19"/>
      <c r="H16" s="21"/>
      <c r="I16" s="22"/>
      <c r="J16" s="17"/>
      <c r="K16" s="17"/>
      <c r="L16" s="17"/>
      <c r="M16" s="17"/>
      <c r="N16" s="17"/>
      <c r="O16" s="17"/>
      <c r="P16" s="18"/>
      <c r="Q16" s="20"/>
    </row>
    <row r="17" spans="2:17" x14ac:dyDescent="0.25">
      <c r="B17" s="23" t="s">
        <v>26</v>
      </c>
      <c r="C17" s="27">
        <v>40</v>
      </c>
      <c r="D17" s="28"/>
      <c r="E17" s="21">
        <v>12</v>
      </c>
      <c r="F17" s="22">
        <f>C17*E17</f>
        <v>480</v>
      </c>
      <c r="G17" s="19">
        <v>0</v>
      </c>
      <c r="H17" s="21">
        <f>E17*1.5</f>
        <v>18</v>
      </c>
      <c r="I17" s="22">
        <f>G17*H17</f>
        <v>0</v>
      </c>
      <c r="J17" s="17">
        <f>F17+I17</f>
        <v>480</v>
      </c>
      <c r="K17" s="17"/>
      <c r="L17" s="17"/>
      <c r="M17" s="17"/>
      <c r="N17" s="17"/>
      <c r="O17" s="17"/>
      <c r="P17" s="18"/>
      <c r="Q17" s="20"/>
    </row>
    <row r="18" spans="2:17" x14ac:dyDescent="0.25">
      <c r="B18" s="23" t="s">
        <v>26</v>
      </c>
      <c r="C18" s="27">
        <v>33</v>
      </c>
      <c r="D18" s="28"/>
      <c r="E18" s="21">
        <v>12</v>
      </c>
      <c r="F18" s="22">
        <f>C18*E18</f>
        <v>396</v>
      </c>
      <c r="G18" s="19">
        <v>0</v>
      </c>
      <c r="H18" s="21">
        <f>E18*1.5</f>
        <v>18</v>
      </c>
      <c r="I18" s="22">
        <f>G18*H18</f>
        <v>0</v>
      </c>
      <c r="J18" s="17">
        <f>F18+I18</f>
        <v>396</v>
      </c>
      <c r="K18" s="17"/>
      <c r="L18" s="17"/>
      <c r="M18" s="17"/>
      <c r="N18" s="17"/>
      <c r="O18" s="17"/>
      <c r="P18" s="18"/>
      <c r="Q18" s="20"/>
    </row>
    <row r="19" spans="2:17" x14ac:dyDescent="0.25">
      <c r="B19" s="11" t="s">
        <v>27</v>
      </c>
      <c r="C19" s="27">
        <f>SUM(C17:D18)</f>
        <v>73</v>
      </c>
      <c r="D19" s="28"/>
      <c r="E19" s="25">
        <v>12</v>
      </c>
      <c r="F19" s="24">
        <f t="shared" ref="F19:G19" si="1">SUM(F17:F18)</f>
        <v>876</v>
      </c>
      <c r="G19" s="19">
        <f t="shared" si="1"/>
        <v>0</v>
      </c>
      <c r="H19" s="25">
        <v>18</v>
      </c>
      <c r="I19" s="24">
        <f t="shared" ref="I19:J19" si="2">SUM(I17:I18)</f>
        <v>0</v>
      </c>
      <c r="J19" s="24">
        <f t="shared" si="2"/>
        <v>876</v>
      </c>
      <c r="K19" s="17">
        <v>0</v>
      </c>
      <c r="L19" s="17">
        <f>ROUND((J19)*0.05, 2)</f>
        <v>43.8</v>
      </c>
      <c r="M19" s="17">
        <f>ROUND(J19*0.062, 2)</f>
        <v>54.31</v>
      </c>
      <c r="N19" s="17">
        <f>ROUND(J19*0.0145, 2)</f>
        <v>12.7</v>
      </c>
      <c r="O19" s="17">
        <v>0</v>
      </c>
      <c r="P19" s="18">
        <v>271</v>
      </c>
      <c r="Q19" s="20">
        <f>J19-K19-L19-M19-N19-O19</f>
        <v>765.19</v>
      </c>
    </row>
    <row r="20" spans="2:17" x14ac:dyDescent="0.25">
      <c r="B20" s="11" t="s">
        <v>20</v>
      </c>
      <c r="C20" s="12"/>
      <c r="D20" s="12"/>
      <c r="E20" s="12"/>
      <c r="F20" s="17">
        <f>F11+F15+F19</f>
        <v>9898</v>
      </c>
      <c r="G20" s="12"/>
      <c r="H20" s="12"/>
      <c r="I20" s="17">
        <f>I11+I15+I19</f>
        <v>21</v>
      </c>
      <c r="J20" s="17">
        <f>J11+J15+J19</f>
        <v>9919</v>
      </c>
      <c r="K20" s="17"/>
      <c r="L20" s="17"/>
      <c r="M20" s="17"/>
      <c r="N20" s="17"/>
      <c r="O20" s="17"/>
      <c r="P20" s="13"/>
      <c r="Q20" s="20"/>
    </row>
    <row r="21" spans="2:17" ht="7.5" customHeight="1" thickBot="1" x14ac:dyDescent="0.3"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6"/>
    </row>
  </sheetData>
  <mergeCells count="31">
    <mergeCell ref="B7:B8"/>
    <mergeCell ref="C7:D8"/>
    <mergeCell ref="E7:E8"/>
    <mergeCell ref="F7:F8"/>
    <mergeCell ref="G7:G8"/>
    <mergeCell ref="B2:Q2"/>
    <mergeCell ref="C3:F3"/>
    <mergeCell ref="C4:F4"/>
    <mergeCell ref="C6:J6"/>
    <mergeCell ref="K6:O6"/>
    <mergeCell ref="C10:D10"/>
    <mergeCell ref="H7:H8"/>
    <mergeCell ref="I7:I8"/>
    <mergeCell ref="J7:J8"/>
    <mergeCell ref="K7:K8"/>
    <mergeCell ref="N7:N8"/>
    <mergeCell ref="O7:O8"/>
    <mergeCell ref="P7:P8"/>
    <mergeCell ref="Q7:Q8"/>
    <mergeCell ref="C9:D9"/>
    <mergeCell ref="L7:L8"/>
    <mergeCell ref="M7:M8"/>
    <mergeCell ref="C17:D17"/>
    <mergeCell ref="C18:D18"/>
    <mergeCell ref="C19:D19"/>
    <mergeCell ref="C11:D11"/>
    <mergeCell ref="C12:D12"/>
    <mergeCell ref="C13:D13"/>
    <mergeCell ref="C14:D14"/>
    <mergeCell ref="C15:D15"/>
    <mergeCell ref="C16:D16"/>
  </mergeCells>
  <pageMargins left="0.7" right="0.7" top="0.75" bottom="0.75" header="0.3" footer="0.3"/>
  <pageSetup scale="71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E44D87-BAE2-4424-971D-5FA1159B8D28}">
  <sheetPr>
    <pageSetUpPr fitToPage="1"/>
  </sheetPr>
  <dimension ref="B1:AA21"/>
  <sheetViews>
    <sheetView zoomScale="85" zoomScaleNormal="85" workbookViewId="0">
      <selection activeCell="K20" sqref="K20"/>
    </sheetView>
  </sheetViews>
  <sheetFormatPr defaultColWidth="9.140625" defaultRowHeight="15" x14ac:dyDescent="0.25"/>
  <cols>
    <col min="1" max="1" width="1.42578125" style="1" customWidth="1"/>
    <col min="2" max="2" width="14.7109375" style="1" customWidth="1"/>
    <col min="3" max="3" width="4.140625" style="1" customWidth="1"/>
    <col min="4" max="4" width="5" style="1" customWidth="1"/>
    <col min="5" max="5" width="9.140625" style="1"/>
    <col min="6" max="6" width="12" style="1" customWidth="1"/>
    <col min="7" max="8" width="9.140625" style="1"/>
    <col min="9" max="9" width="11.140625" style="1" bestFit="1" customWidth="1"/>
    <col min="10" max="10" width="11.5703125" style="1" bestFit="1" customWidth="1"/>
    <col min="11" max="15" width="11" style="1" customWidth="1"/>
    <col min="16" max="16" width="9.140625" style="1"/>
    <col min="17" max="17" width="11" style="1" customWidth="1"/>
    <col min="18" max="18" width="9.140625" style="1"/>
    <col min="19" max="19" width="10.5703125" style="1" bestFit="1" customWidth="1"/>
    <col min="20" max="24" width="9.140625" style="1"/>
    <col min="25" max="25" width="10.5703125" style="1" bestFit="1" customWidth="1"/>
    <col min="26" max="26" width="9" style="1" bestFit="1" customWidth="1"/>
    <col min="27" max="27" width="10.5703125" style="1" bestFit="1" customWidth="1"/>
    <col min="28" max="16384" width="9.140625" style="1"/>
  </cols>
  <sheetData>
    <row r="1" spans="2:27" ht="7.5" customHeight="1" thickBot="1" x14ac:dyDescent="0.3"/>
    <row r="2" spans="2:27" ht="18.75" x14ac:dyDescent="0.3">
      <c r="B2" s="34" t="s">
        <v>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6"/>
    </row>
    <row r="3" spans="2:27" ht="22.5" customHeight="1" x14ac:dyDescent="0.25">
      <c r="B3" s="2" t="s">
        <v>1</v>
      </c>
      <c r="C3" s="37">
        <v>45094</v>
      </c>
      <c r="D3" s="38"/>
      <c r="E3" s="38"/>
      <c r="F3" s="38"/>
      <c r="G3" s="3"/>
      <c r="H3" s="3"/>
      <c r="I3" s="3"/>
      <c r="J3" s="3"/>
      <c r="K3" s="3"/>
      <c r="L3" s="3"/>
      <c r="M3" s="3"/>
      <c r="N3" s="3"/>
      <c r="O3" s="3"/>
      <c r="P3" s="3"/>
      <c r="Q3" s="4"/>
    </row>
    <row r="4" spans="2:27" ht="22.5" customHeight="1" x14ac:dyDescent="0.25">
      <c r="B4" s="2" t="s">
        <v>2</v>
      </c>
      <c r="C4" s="39">
        <v>45094</v>
      </c>
      <c r="D4" s="39"/>
      <c r="E4" s="39"/>
      <c r="F4" s="39"/>
      <c r="G4" s="3"/>
      <c r="H4" s="3"/>
      <c r="I4" s="3"/>
      <c r="J4" s="3"/>
      <c r="K4" s="3"/>
      <c r="L4" s="3"/>
      <c r="M4" s="3"/>
      <c r="N4" s="3"/>
      <c r="O4" s="3"/>
      <c r="P4" s="3"/>
      <c r="Q4" s="4"/>
    </row>
    <row r="5" spans="2:27" ht="7.5" customHeight="1" x14ac:dyDescent="0.25">
      <c r="B5" s="5"/>
      <c r="Q5" s="6"/>
    </row>
    <row r="6" spans="2:27" ht="15" customHeight="1" x14ac:dyDescent="0.25">
      <c r="B6" s="7"/>
      <c r="C6" s="40" t="s">
        <v>3</v>
      </c>
      <c r="D6" s="41"/>
      <c r="E6" s="41"/>
      <c r="F6" s="41"/>
      <c r="G6" s="41"/>
      <c r="H6" s="41"/>
      <c r="I6" s="41"/>
      <c r="J6" s="42"/>
      <c r="K6" s="40" t="s">
        <v>4</v>
      </c>
      <c r="L6" s="41"/>
      <c r="M6" s="41"/>
      <c r="N6" s="41"/>
      <c r="O6" s="42"/>
      <c r="P6" s="8"/>
      <c r="Q6" s="9"/>
    </row>
    <row r="7" spans="2:27" x14ac:dyDescent="0.25">
      <c r="B7" s="43" t="s">
        <v>5</v>
      </c>
      <c r="C7" s="45" t="s">
        <v>6</v>
      </c>
      <c r="D7" s="46"/>
      <c r="E7" s="29" t="s">
        <v>7</v>
      </c>
      <c r="F7" s="29" t="s">
        <v>8</v>
      </c>
      <c r="G7" s="29" t="s">
        <v>9</v>
      </c>
      <c r="H7" s="29" t="s">
        <v>10</v>
      </c>
      <c r="I7" s="29" t="s">
        <v>11</v>
      </c>
      <c r="J7" s="29" t="s">
        <v>12</v>
      </c>
      <c r="K7" s="29" t="s">
        <v>13</v>
      </c>
      <c r="L7" s="29" t="s">
        <v>14</v>
      </c>
      <c r="M7" s="29" t="s">
        <v>15</v>
      </c>
      <c r="N7" s="29" t="s">
        <v>16</v>
      </c>
      <c r="O7" s="29" t="s">
        <v>17</v>
      </c>
      <c r="P7" s="31" t="s">
        <v>18</v>
      </c>
      <c r="Q7" s="32" t="s">
        <v>19</v>
      </c>
    </row>
    <row r="8" spans="2:27" x14ac:dyDescent="0.25">
      <c r="B8" s="44"/>
      <c r="C8" s="47"/>
      <c r="D8" s="48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1"/>
      <c r="Q8" s="33"/>
    </row>
    <row r="9" spans="2:27" x14ac:dyDescent="0.25">
      <c r="B9" s="10" t="s">
        <v>21</v>
      </c>
      <c r="C9" s="27" t="s">
        <v>22</v>
      </c>
      <c r="D9" s="28"/>
      <c r="E9" s="21" t="s">
        <v>22</v>
      </c>
      <c r="F9" s="22">
        <v>4000</v>
      </c>
      <c r="G9" s="19" t="s">
        <v>22</v>
      </c>
      <c r="H9" s="21" t="s">
        <v>22</v>
      </c>
      <c r="I9" s="22" t="s">
        <v>22</v>
      </c>
      <c r="J9" s="17">
        <f>F9</f>
        <v>4000</v>
      </c>
      <c r="K9" s="17"/>
      <c r="L9" s="17"/>
      <c r="M9" s="17"/>
      <c r="N9" s="17"/>
      <c r="O9" s="17"/>
      <c r="P9" s="18"/>
      <c r="Q9" s="20"/>
    </row>
    <row r="10" spans="2:27" x14ac:dyDescent="0.25">
      <c r="B10" s="10" t="s">
        <v>21</v>
      </c>
      <c r="C10" s="27" t="s">
        <v>22</v>
      </c>
      <c r="D10" s="28"/>
      <c r="E10" s="21" t="s">
        <v>22</v>
      </c>
      <c r="F10" s="22">
        <v>4000</v>
      </c>
      <c r="G10" s="19" t="s">
        <v>22</v>
      </c>
      <c r="H10" s="21" t="s">
        <v>22</v>
      </c>
      <c r="I10" s="22" t="s">
        <v>22</v>
      </c>
      <c r="J10" s="17">
        <f>F10</f>
        <v>4000</v>
      </c>
      <c r="K10" s="17"/>
      <c r="L10" s="17"/>
      <c r="M10" s="17"/>
      <c r="N10" s="17"/>
      <c r="O10" s="17"/>
      <c r="P10" s="18"/>
      <c r="Q10" s="20"/>
    </row>
    <row r="11" spans="2:27" x14ac:dyDescent="0.25">
      <c r="B11" s="11" t="s">
        <v>23</v>
      </c>
      <c r="C11" s="27" t="s">
        <v>22</v>
      </c>
      <c r="D11" s="28"/>
      <c r="E11" s="21" t="s">
        <v>22</v>
      </c>
      <c r="F11" s="22">
        <f>SUM(F9:F10)</f>
        <v>8000</v>
      </c>
      <c r="G11" s="19" t="s">
        <v>22</v>
      </c>
      <c r="H11" s="21" t="s">
        <v>22</v>
      </c>
      <c r="I11" s="22">
        <v>0</v>
      </c>
      <c r="J11" s="17">
        <f>SUM(J9:J10)</f>
        <v>8000</v>
      </c>
      <c r="K11" s="17">
        <v>1129.7</v>
      </c>
      <c r="L11" s="17">
        <f>ROUND((J11*0.98)*0.05, 2)</f>
        <v>392</v>
      </c>
      <c r="M11" s="17">
        <f>ROUND(J11*0.062, 2)</f>
        <v>496</v>
      </c>
      <c r="N11" s="17">
        <f>ROUND(J11*0.0145, 2)</f>
        <v>116</v>
      </c>
      <c r="O11" s="17">
        <f>ROUND(J11*0.02, 2)</f>
        <v>160</v>
      </c>
      <c r="P11" s="18">
        <v>272</v>
      </c>
      <c r="Q11" s="20">
        <f>J11-K11-L11-M11-N11-O11</f>
        <v>5706.3</v>
      </c>
      <c r="S11" s="26"/>
    </row>
    <row r="12" spans="2:27" x14ac:dyDescent="0.25">
      <c r="B12" s="11"/>
      <c r="C12" s="27"/>
      <c r="D12" s="28"/>
      <c r="E12" s="21"/>
      <c r="F12" s="22"/>
      <c r="G12" s="19"/>
      <c r="H12" s="21"/>
      <c r="I12" s="22"/>
      <c r="J12" s="17"/>
      <c r="K12" s="17"/>
      <c r="L12" s="17"/>
      <c r="M12" s="17"/>
      <c r="N12" s="17"/>
      <c r="O12" s="17"/>
      <c r="P12" s="18"/>
      <c r="Q12" s="20"/>
      <c r="S12" s="26"/>
      <c r="Y12" s="26"/>
      <c r="Z12" s="26"/>
      <c r="AA12" s="26"/>
    </row>
    <row r="13" spans="2:27" x14ac:dyDescent="0.25">
      <c r="B13" s="23" t="s">
        <v>24</v>
      </c>
      <c r="C13" s="27">
        <v>40</v>
      </c>
      <c r="D13" s="28"/>
      <c r="E13" s="21">
        <v>14</v>
      </c>
      <c r="F13" s="22">
        <f>C13*E13</f>
        <v>560</v>
      </c>
      <c r="G13" s="19">
        <v>1</v>
      </c>
      <c r="H13" s="21">
        <f>E13*1.5</f>
        <v>21</v>
      </c>
      <c r="I13" s="22">
        <f>G13*H13</f>
        <v>21</v>
      </c>
      <c r="J13" s="17">
        <f>F13+I13</f>
        <v>581</v>
      </c>
      <c r="K13" s="17"/>
      <c r="L13" s="17"/>
      <c r="M13" s="17"/>
      <c r="N13" s="17"/>
      <c r="O13" s="17"/>
      <c r="P13" s="18"/>
      <c r="Q13" s="20"/>
      <c r="S13" s="26"/>
    </row>
    <row r="14" spans="2:27" x14ac:dyDescent="0.25">
      <c r="B14" s="23" t="s">
        <v>24</v>
      </c>
      <c r="C14" s="27">
        <v>40</v>
      </c>
      <c r="D14" s="28"/>
      <c r="E14" s="21">
        <v>14</v>
      </c>
      <c r="F14" s="22">
        <f>C14*E14</f>
        <v>560</v>
      </c>
      <c r="G14" s="19">
        <v>1</v>
      </c>
      <c r="H14" s="21">
        <f>E14*1.5</f>
        <v>21</v>
      </c>
      <c r="I14" s="22">
        <f>G14*H14</f>
        <v>21</v>
      </c>
      <c r="J14" s="17">
        <f>F14+I14</f>
        <v>581</v>
      </c>
      <c r="K14" s="17"/>
      <c r="L14" s="17"/>
      <c r="M14" s="17"/>
      <c r="N14" s="17"/>
      <c r="O14" s="17"/>
      <c r="P14" s="18"/>
      <c r="Q14" s="20"/>
    </row>
    <row r="15" spans="2:27" x14ac:dyDescent="0.25">
      <c r="B15" s="11" t="s">
        <v>25</v>
      </c>
      <c r="C15" s="27">
        <f>SUM(C13:D14)</f>
        <v>80</v>
      </c>
      <c r="D15" s="28"/>
      <c r="E15" s="25">
        <v>14</v>
      </c>
      <c r="F15" s="24">
        <f t="shared" ref="F15:J15" si="0">SUM(F13:F14)</f>
        <v>1120</v>
      </c>
      <c r="G15" s="19">
        <f t="shared" si="0"/>
        <v>2</v>
      </c>
      <c r="H15" s="25">
        <v>21</v>
      </c>
      <c r="I15" s="24">
        <f t="shared" si="0"/>
        <v>42</v>
      </c>
      <c r="J15" s="24">
        <f t="shared" si="0"/>
        <v>1162</v>
      </c>
      <c r="K15" s="17">
        <v>87</v>
      </c>
      <c r="L15" s="17">
        <f>ROUND((J15)*0.05, 2)</f>
        <v>58.1</v>
      </c>
      <c r="M15" s="17">
        <f>ROUND(J15*0.062, 2)</f>
        <v>72.040000000000006</v>
      </c>
      <c r="N15" s="17">
        <f>ROUND(J15*0.0145, 2)</f>
        <v>16.850000000000001</v>
      </c>
      <c r="O15" s="17">
        <v>0</v>
      </c>
      <c r="P15" s="18">
        <v>273</v>
      </c>
      <c r="Q15" s="20">
        <f>J15-K15-L15-M15-N15-O15</f>
        <v>928.01</v>
      </c>
    </row>
    <row r="16" spans="2:27" x14ac:dyDescent="0.25">
      <c r="B16" s="10"/>
      <c r="C16" s="27"/>
      <c r="D16" s="28"/>
      <c r="E16" s="21"/>
      <c r="F16" s="22"/>
      <c r="G16" s="19"/>
      <c r="H16" s="21"/>
      <c r="I16" s="22"/>
      <c r="J16" s="17"/>
      <c r="K16" s="17"/>
      <c r="L16" s="17"/>
      <c r="M16" s="17"/>
      <c r="N16" s="17"/>
      <c r="O16" s="17"/>
      <c r="P16" s="18"/>
      <c r="Q16" s="20"/>
    </row>
    <row r="17" spans="2:17" x14ac:dyDescent="0.25">
      <c r="B17" s="23" t="s">
        <v>26</v>
      </c>
      <c r="C17" s="27">
        <v>40</v>
      </c>
      <c r="D17" s="28"/>
      <c r="E17" s="21">
        <v>12</v>
      </c>
      <c r="F17" s="22">
        <f>C17*E17</f>
        <v>480</v>
      </c>
      <c r="G17" s="19">
        <v>5</v>
      </c>
      <c r="H17" s="21">
        <f>E17*1.5</f>
        <v>18</v>
      </c>
      <c r="I17" s="22">
        <f>G17*H17</f>
        <v>90</v>
      </c>
      <c r="J17" s="17">
        <f>F17+I17</f>
        <v>570</v>
      </c>
      <c r="K17" s="17"/>
      <c r="L17" s="17"/>
      <c r="M17" s="17"/>
      <c r="N17" s="17"/>
      <c r="O17" s="17"/>
      <c r="P17" s="18"/>
      <c r="Q17" s="20"/>
    </row>
    <row r="18" spans="2:17" x14ac:dyDescent="0.25">
      <c r="B18" s="23" t="s">
        <v>26</v>
      </c>
      <c r="C18" s="27">
        <v>40</v>
      </c>
      <c r="D18" s="28"/>
      <c r="E18" s="21">
        <v>12</v>
      </c>
      <c r="F18" s="22">
        <f>C18*E18</f>
        <v>480</v>
      </c>
      <c r="G18" s="19">
        <v>0</v>
      </c>
      <c r="H18" s="21">
        <f>E18*1.5</f>
        <v>18</v>
      </c>
      <c r="I18" s="22">
        <f>G18*H18</f>
        <v>0</v>
      </c>
      <c r="J18" s="17">
        <f>F18+I18</f>
        <v>480</v>
      </c>
      <c r="K18" s="17"/>
      <c r="L18" s="17"/>
      <c r="M18" s="17"/>
      <c r="N18" s="17"/>
      <c r="O18" s="17"/>
      <c r="P18" s="18"/>
      <c r="Q18" s="20"/>
    </row>
    <row r="19" spans="2:17" x14ac:dyDescent="0.25">
      <c r="B19" s="11" t="s">
        <v>27</v>
      </c>
      <c r="C19" s="27">
        <f>SUM(C17:D18)</f>
        <v>80</v>
      </c>
      <c r="D19" s="28"/>
      <c r="E19" s="25">
        <v>12</v>
      </c>
      <c r="F19" s="24">
        <f t="shared" ref="F19:G19" si="1">SUM(F17:F18)</f>
        <v>960</v>
      </c>
      <c r="G19" s="19">
        <f t="shared" si="1"/>
        <v>5</v>
      </c>
      <c r="H19" s="25">
        <v>18</v>
      </c>
      <c r="I19" s="24">
        <f t="shared" ref="I19:J19" si="2">SUM(I17:I18)</f>
        <v>90</v>
      </c>
      <c r="J19" s="24">
        <f t="shared" si="2"/>
        <v>1050</v>
      </c>
      <c r="K19" s="17">
        <v>0</v>
      </c>
      <c r="L19" s="17">
        <f>ROUND((J19)*0.05, 2)</f>
        <v>52.5</v>
      </c>
      <c r="M19" s="17">
        <f>ROUND(J19*0.062, 2)</f>
        <v>65.099999999999994</v>
      </c>
      <c r="N19" s="17">
        <f>ROUND(J19*0.0145, 2)</f>
        <v>15.23</v>
      </c>
      <c r="O19" s="17">
        <v>0</v>
      </c>
      <c r="P19" s="18">
        <v>274</v>
      </c>
      <c r="Q19" s="20">
        <f>J19-K19-L19-M19-N19-O19</f>
        <v>917.17</v>
      </c>
    </row>
    <row r="20" spans="2:17" x14ac:dyDescent="0.25">
      <c r="B20" s="11" t="s">
        <v>20</v>
      </c>
      <c r="C20" s="12"/>
      <c r="D20" s="12"/>
      <c r="E20" s="12"/>
      <c r="F20" s="17">
        <f>F11+F15+F19</f>
        <v>10080</v>
      </c>
      <c r="G20" s="12"/>
      <c r="H20" s="12"/>
      <c r="I20" s="17">
        <f>I11+I15+I19</f>
        <v>132</v>
      </c>
      <c r="J20" s="17">
        <f>J11+J15+J19</f>
        <v>10212</v>
      </c>
      <c r="K20" s="17"/>
      <c r="L20" s="17"/>
      <c r="M20" s="17"/>
      <c r="N20" s="17"/>
      <c r="O20" s="17"/>
      <c r="P20" s="13"/>
      <c r="Q20" s="20"/>
    </row>
    <row r="21" spans="2:17" ht="7.5" customHeight="1" thickBot="1" x14ac:dyDescent="0.3"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6"/>
    </row>
  </sheetData>
  <mergeCells count="31">
    <mergeCell ref="B7:B8"/>
    <mergeCell ref="C7:D8"/>
    <mergeCell ref="E7:E8"/>
    <mergeCell ref="F7:F8"/>
    <mergeCell ref="G7:G8"/>
    <mergeCell ref="B2:Q2"/>
    <mergeCell ref="C3:F3"/>
    <mergeCell ref="C4:F4"/>
    <mergeCell ref="C6:J6"/>
    <mergeCell ref="K6:O6"/>
    <mergeCell ref="C10:D10"/>
    <mergeCell ref="H7:H8"/>
    <mergeCell ref="I7:I8"/>
    <mergeCell ref="J7:J8"/>
    <mergeCell ref="K7:K8"/>
    <mergeCell ref="N7:N8"/>
    <mergeCell ref="O7:O8"/>
    <mergeCell ref="P7:P8"/>
    <mergeCell ref="Q7:Q8"/>
    <mergeCell ref="C9:D9"/>
    <mergeCell ref="L7:L8"/>
    <mergeCell ref="M7:M8"/>
    <mergeCell ref="C17:D17"/>
    <mergeCell ref="C18:D18"/>
    <mergeCell ref="C19:D19"/>
    <mergeCell ref="C11:D11"/>
    <mergeCell ref="C12:D12"/>
    <mergeCell ref="C13:D13"/>
    <mergeCell ref="C14:D14"/>
    <mergeCell ref="C15:D15"/>
    <mergeCell ref="C16:D16"/>
  </mergeCells>
  <pageMargins left="0.7" right="0.7" top="0.75" bottom="0.75" header="0.3" footer="0.3"/>
  <pageSetup scale="71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7B283-7D23-452A-A08F-7B42E0B1C069}">
  <sheetPr>
    <pageSetUpPr fitToPage="1"/>
  </sheetPr>
  <dimension ref="B1:AA21"/>
  <sheetViews>
    <sheetView zoomScale="85" zoomScaleNormal="85" workbookViewId="0">
      <selection activeCell="K20" sqref="K20"/>
    </sheetView>
  </sheetViews>
  <sheetFormatPr defaultColWidth="9.140625" defaultRowHeight="15" x14ac:dyDescent="0.25"/>
  <cols>
    <col min="1" max="1" width="1.42578125" style="1" customWidth="1"/>
    <col min="2" max="2" width="14.7109375" style="1" customWidth="1"/>
    <col min="3" max="3" width="4.140625" style="1" customWidth="1"/>
    <col min="4" max="4" width="5" style="1" customWidth="1"/>
    <col min="5" max="5" width="9.140625" style="1"/>
    <col min="6" max="6" width="11.140625" style="1" bestFit="1" customWidth="1"/>
    <col min="7" max="8" width="9.140625" style="1"/>
    <col min="9" max="9" width="11.140625" style="1" bestFit="1" customWidth="1"/>
    <col min="10" max="10" width="11.5703125" style="1" bestFit="1" customWidth="1"/>
    <col min="11" max="15" width="11" style="1" customWidth="1"/>
    <col min="16" max="16" width="9.140625" style="1"/>
    <col min="17" max="17" width="11" style="1" customWidth="1"/>
    <col min="18" max="18" width="9.140625" style="1"/>
    <col min="19" max="19" width="10.5703125" style="1" bestFit="1" customWidth="1"/>
    <col min="20" max="24" width="9.140625" style="1"/>
    <col min="25" max="25" width="10.5703125" style="1" bestFit="1" customWidth="1"/>
    <col min="26" max="26" width="9" style="1" bestFit="1" customWidth="1"/>
    <col min="27" max="27" width="10.5703125" style="1" bestFit="1" customWidth="1"/>
    <col min="28" max="16384" width="9.140625" style="1"/>
  </cols>
  <sheetData>
    <row r="1" spans="2:27" ht="7.5" customHeight="1" thickBot="1" x14ac:dyDescent="0.3"/>
    <row r="2" spans="2:27" ht="18.75" x14ac:dyDescent="0.3">
      <c r="B2" s="34" t="s">
        <v>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6"/>
    </row>
    <row r="3" spans="2:27" ht="22.5" customHeight="1" x14ac:dyDescent="0.25">
      <c r="B3" s="2" t="s">
        <v>1</v>
      </c>
      <c r="C3" s="37">
        <v>45108</v>
      </c>
      <c r="D3" s="38"/>
      <c r="E3" s="38"/>
      <c r="F3" s="38"/>
      <c r="G3" s="3"/>
      <c r="H3" s="3"/>
      <c r="I3" s="3"/>
      <c r="J3" s="3"/>
      <c r="K3" s="3"/>
      <c r="L3" s="3"/>
      <c r="M3" s="3"/>
      <c r="N3" s="3"/>
      <c r="O3" s="3"/>
      <c r="P3" s="3"/>
      <c r="Q3" s="4"/>
    </row>
    <row r="4" spans="2:27" ht="22.5" customHeight="1" x14ac:dyDescent="0.25">
      <c r="B4" s="2" t="s">
        <v>2</v>
      </c>
      <c r="C4" s="39">
        <v>45108</v>
      </c>
      <c r="D4" s="39"/>
      <c r="E4" s="39"/>
      <c r="F4" s="39"/>
      <c r="G4" s="3"/>
      <c r="H4" s="3"/>
      <c r="I4" s="3"/>
      <c r="J4" s="3"/>
      <c r="K4" s="3"/>
      <c r="L4" s="3"/>
      <c r="M4" s="3"/>
      <c r="N4" s="3"/>
      <c r="O4" s="3"/>
      <c r="P4" s="3"/>
      <c r="Q4" s="4"/>
    </row>
    <row r="5" spans="2:27" ht="7.5" customHeight="1" x14ac:dyDescent="0.25">
      <c r="B5" s="5"/>
      <c r="Q5" s="6"/>
    </row>
    <row r="6" spans="2:27" ht="15" customHeight="1" x14ac:dyDescent="0.25">
      <c r="B6" s="7"/>
      <c r="C6" s="40" t="s">
        <v>3</v>
      </c>
      <c r="D6" s="41"/>
      <c r="E6" s="41"/>
      <c r="F6" s="41"/>
      <c r="G6" s="41"/>
      <c r="H6" s="41"/>
      <c r="I6" s="41"/>
      <c r="J6" s="42"/>
      <c r="K6" s="40" t="s">
        <v>4</v>
      </c>
      <c r="L6" s="41"/>
      <c r="M6" s="41"/>
      <c r="N6" s="41"/>
      <c r="O6" s="42"/>
      <c r="P6" s="8"/>
      <c r="Q6" s="9"/>
    </row>
    <row r="7" spans="2:27" x14ac:dyDescent="0.25">
      <c r="B7" s="43" t="s">
        <v>5</v>
      </c>
      <c r="C7" s="45" t="s">
        <v>6</v>
      </c>
      <c r="D7" s="46"/>
      <c r="E7" s="29" t="s">
        <v>7</v>
      </c>
      <c r="F7" s="29" t="s">
        <v>8</v>
      </c>
      <c r="G7" s="29" t="s">
        <v>9</v>
      </c>
      <c r="H7" s="29" t="s">
        <v>10</v>
      </c>
      <c r="I7" s="29" t="s">
        <v>11</v>
      </c>
      <c r="J7" s="29" t="s">
        <v>12</v>
      </c>
      <c r="K7" s="29" t="s">
        <v>13</v>
      </c>
      <c r="L7" s="29" t="s">
        <v>14</v>
      </c>
      <c r="M7" s="29" t="s">
        <v>15</v>
      </c>
      <c r="N7" s="29" t="s">
        <v>16</v>
      </c>
      <c r="O7" s="29" t="s">
        <v>17</v>
      </c>
      <c r="P7" s="31" t="s">
        <v>18</v>
      </c>
      <c r="Q7" s="32" t="s">
        <v>19</v>
      </c>
    </row>
    <row r="8" spans="2:27" x14ac:dyDescent="0.25">
      <c r="B8" s="44"/>
      <c r="C8" s="47"/>
      <c r="D8" s="48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1"/>
      <c r="Q8" s="33"/>
    </row>
    <row r="9" spans="2:27" x14ac:dyDescent="0.25">
      <c r="B9" s="10" t="s">
        <v>21</v>
      </c>
      <c r="C9" s="27" t="s">
        <v>22</v>
      </c>
      <c r="D9" s="28"/>
      <c r="E9" s="21" t="s">
        <v>22</v>
      </c>
      <c r="F9" s="22">
        <v>4000</v>
      </c>
      <c r="G9" s="19" t="s">
        <v>22</v>
      </c>
      <c r="H9" s="21" t="s">
        <v>22</v>
      </c>
      <c r="I9" s="22" t="s">
        <v>22</v>
      </c>
      <c r="J9" s="17">
        <f>F9</f>
        <v>4000</v>
      </c>
      <c r="K9" s="17"/>
      <c r="L9" s="17"/>
      <c r="M9" s="17"/>
      <c r="N9" s="17"/>
      <c r="O9" s="17"/>
      <c r="P9" s="18"/>
      <c r="Q9" s="20"/>
    </row>
    <row r="10" spans="2:27" x14ac:dyDescent="0.25">
      <c r="B10" s="10" t="s">
        <v>21</v>
      </c>
      <c r="C10" s="27" t="s">
        <v>22</v>
      </c>
      <c r="D10" s="28"/>
      <c r="E10" s="21" t="s">
        <v>22</v>
      </c>
      <c r="F10" s="22">
        <v>4000</v>
      </c>
      <c r="G10" s="19" t="s">
        <v>22</v>
      </c>
      <c r="H10" s="21" t="s">
        <v>22</v>
      </c>
      <c r="I10" s="22" t="s">
        <v>22</v>
      </c>
      <c r="J10" s="17">
        <f>F10</f>
        <v>4000</v>
      </c>
      <c r="K10" s="17"/>
      <c r="L10" s="17"/>
      <c r="M10" s="17"/>
      <c r="N10" s="17"/>
      <c r="O10" s="17"/>
      <c r="P10" s="18"/>
      <c r="Q10" s="20"/>
    </row>
    <row r="11" spans="2:27" x14ac:dyDescent="0.25">
      <c r="B11" s="11" t="s">
        <v>23</v>
      </c>
      <c r="C11" s="27" t="s">
        <v>22</v>
      </c>
      <c r="D11" s="28"/>
      <c r="E11" s="21" t="s">
        <v>22</v>
      </c>
      <c r="F11" s="22">
        <f>SUM(F9:F10)</f>
        <v>8000</v>
      </c>
      <c r="G11" s="19" t="s">
        <v>22</v>
      </c>
      <c r="H11" s="21" t="s">
        <v>22</v>
      </c>
      <c r="I11" s="22">
        <v>0</v>
      </c>
      <c r="J11" s="17">
        <f>SUM(J9:J10)</f>
        <v>8000</v>
      </c>
      <c r="K11" s="17">
        <v>1129.7</v>
      </c>
      <c r="L11" s="17">
        <f>ROUND((J11*0.98)*0.05, 2)</f>
        <v>392</v>
      </c>
      <c r="M11" s="17">
        <f>ROUND(J11*0.062, 2)</f>
        <v>496</v>
      </c>
      <c r="N11" s="17">
        <f>ROUND(J11*0.0145, 2)</f>
        <v>116</v>
      </c>
      <c r="O11" s="17">
        <f>ROUND(J11*0.02, 2)</f>
        <v>160</v>
      </c>
      <c r="P11" s="18">
        <v>275</v>
      </c>
      <c r="Q11" s="20">
        <f>J11-K11-L11-M11-N11-O11</f>
        <v>5706.3</v>
      </c>
      <c r="S11" s="26"/>
    </row>
    <row r="12" spans="2:27" x14ac:dyDescent="0.25">
      <c r="B12" s="11"/>
      <c r="C12" s="27"/>
      <c r="D12" s="28"/>
      <c r="E12" s="21"/>
      <c r="F12" s="22"/>
      <c r="G12" s="19"/>
      <c r="H12" s="21"/>
      <c r="I12" s="22"/>
      <c r="J12" s="17"/>
      <c r="K12" s="17"/>
      <c r="L12" s="17"/>
      <c r="M12" s="17"/>
      <c r="N12" s="17"/>
      <c r="O12" s="17"/>
      <c r="P12" s="18"/>
      <c r="Q12" s="20"/>
      <c r="S12" s="26"/>
      <c r="Y12" s="26"/>
      <c r="Z12" s="26"/>
      <c r="AA12" s="26"/>
    </row>
    <row r="13" spans="2:27" x14ac:dyDescent="0.25">
      <c r="B13" s="23" t="s">
        <v>24</v>
      </c>
      <c r="C13" s="27">
        <v>33</v>
      </c>
      <c r="D13" s="28"/>
      <c r="E13" s="21">
        <v>14</v>
      </c>
      <c r="F13" s="22">
        <f>C13*E13</f>
        <v>462</v>
      </c>
      <c r="G13" s="19">
        <v>0</v>
      </c>
      <c r="H13" s="21">
        <f>E13*1.5</f>
        <v>21</v>
      </c>
      <c r="I13" s="22">
        <f>G13*H13</f>
        <v>0</v>
      </c>
      <c r="J13" s="17">
        <f>F13+I13</f>
        <v>462</v>
      </c>
      <c r="K13" s="17"/>
      <c r="L13" s="17"/>
      <c r="M13" s="17"/>
      <c r="N13" s="17"/>
      <c r="O13" s="17"/>
      <c r="P13" s="18"/>
      <c r="Q13" s="20"/>
      <c r="S13" s="26"/>
    </row>
    <row r="14" spans="2:27" x14ac:dyDescent="0.25">
      <c r="B14" s="23" t="s">
        <v>24</v>
      </c>
      <c r="C14" s="27">
        <v>40</v>
      </c>
      <c r="D14" s="28"/>
      <c r="E14" s="21">
        <v>14</v>
      </c>
      <c r="F14" s="22">
        <f>C14*E14</f>
        <v>560</v>
      </c>
      <c r="G14" s="19">
        <v>0</v>
      </c>
      <c r="H14" s="21">
        <f>E14*1.5</f>
        <v>21</v>
      </c>
      <c r="I14" s="22">
        <f>G14*H14</f>
        <v>0</v>
      </c>
      <c r="J14" s="17">
        <f>F14+I14</f>
        <v>560</v>
      </c>
      <c r="K14" s="17"/>
      <c r="L14" s="17"/>
      <c r="M14" s="17"/>
      <c r="N14" s="17"/>
      <c r="O14" s="17"/>
      <c r="P14" s="18"/>
      <c r="Q14" s="20"/>
    </row>
    <row r="15" spans="2:27" x14ac:dyDescent="0.25">
      <c r="B15" s="11" t="s">
        <v>25</v>
      </c>
      <c r="C15" s="27">
        <f>SUM(C13:D14)</f>
        <v>73</v>
      </c>
      <c r="D15" s="28"/>
      <c r="E15" s="25">
        <v>14</v>
      </c>
      <c r="F15" s="24">
        <f t="shared" ref="F15:J15" si="0">SUM(F13:F14)</f>
        <v>1022</v>
      </c>
      <c r="G15" s="19">
        <f t="shared" si="0"/>
        <v>0</v>
      </c>
      <c r="H15" s="25">
        <v>21</v>
      </c>
      <c r="I15" s="24">
        <f t="shared" si="0"/>
        <v>0</v>
      </c>
      <c r="J15" s="24">
        <f t="shared" si="0"/>
        <v>1022</v>
      </c>
      <c r="K15" s="17">
        <v>69</v>
      </c>
      <c r="L15" s="17">
        <f>ROUND((J15)*0.05, 2)</f>
        <v>51.1</v>
      </c>
      <c r="M15" s="17">
        <f>ROUND(J15*0.062, 2)</f>
        <v>63.36</v>
      </c>
      <c r="N15" s="17">
        <f>ROUND(J15*0.0145, 2)</f>
        <v>14.82</v>
      </c>
      <c r="O15" s="17">
        <v>0</v>
      </c>
      <c r="P15" s="18">
        <v>276</v>
      </c>
      <c r="Q15" s="20">
        <f>J15-K15-L15-M15-N15-O15</f>
        <v>823.71999999999991</v>
      </c>
    </row>
    <row r="16" spans="2:27" x14ac:dyDescent="0.25">
      <c r="B16" s="10"/>
      <c r="C16" s="27"/>
      <c r="D16" s="28"/>
      <c r="E16" s="21"/>
      <c r="F16" s="22"/>
      <c r="G16" s="19"/>
      <c r="H16" s="21"/>
      <c r="I16" s="22"/>
      <c r="J16" s="17"/>
      <c r="K16" s="17"/>
      <c r="L16" s="17"/>
      <c r="M16" s="17"/>
      <c r="N16" s="17"/>
      <c r="O16" s="17"/>
      <c r="P16" s="18"/>
      <c r="Q16" s="20"/>
    </row>
    <row r="17" spans="2:17" x14ac:dyDescent="0.25">
      <c r="B17" s="23" t="s">
        <v>26</v>
      </c>
      <c r="C17" s="27">
        <v>32</v>
      </c>
      <c r="D17" s="28"/>
      <c r="E17" s="21">
        <v>12</v>
      </c>
      <c r="F17" s="22">
        <f>C17*E17</f>
        <v>384</v>
      </c>
      <c r="G17" s="19">
        <v>0</v>
      </c>
      <c r="H17" s="21">
        <f>E17*1.5</f>
        <v>18</v>
      </c>
      <c r="I17" s="22">
        <f>G17*H17</f>
        <v>0</v>
      </c>
      <c r="J17" s="17">
        <f>F17+I17</f>
        <v>384</v>
      </c>
      <c r="K17" s="17"/>
      <c r="L17" s="17"/>
      <c r="M17" s="17"/>
      <c r="N17" s="17"/>
      <c r="O17" s="17"/>
      <c r="P17" s="18"/>
      <c r="Q17" s="20"/>
    </row>
    <row r="18" spans="2:17" x14ac:dyDescent="0.25">
      <c r="B18" s="23" t="s">
        <v>26</v>
      </c>
      <c r="C18" s="27">
        <v>40</v>
      </c>
      <c r="D18" s="28"/>
      <c r="E18" s="21">
        <v>12</v>
      </c>
      <c r="F18" s="22">
        <f>C18*E18</f>
        <v>480</v>
      </c>
      <c r="G18" s="19">
        <v>0</v>
      </c>
      <c r="H18" s="21">
        <f>E18*1.5</f>
        <v>18</v>
      </c>
      <c r="I18" s="22">
        <f>G18*H18</f>
        <v>0</v>
      </c>
      <c r="J18" s="17">
        <f>F18+I18</f>
        <v>480</v>
      </c>
      <c r="K18" s="17"/>
      <c r="L18" s="17"/>
      <c r="M18" s="17"/>
      <c r="N18" s="17"/>
      <c r="O18" s="17"/>
      <c r="P18" s="18"/>
      <c r="Q18" s="20"/>
    </row>
    <row r="19" spans="2:17" x14ac:dyDescent="0.25">
      <c r="B19" s="11" t="s">
        <v>27</v>
      </c>
      <c r="C19" s="27">
        <f>SUM(C17:D18)</f>
        <v>72</v>
      </c>
      <c r="D19" s="28"/>
      <c r="E19" s="25">
        <v>12</v>
      </c>
      <c r="F19" s="24">
        <f t="shared" ref="F19:G19" si="1">SUM(F17:F18)</f>
        <v>864</v>
      </c>
      <c r="G19" s="19">
        <f t="shared" si="1"/>
        <v>0</v>
      </c>
      <c r="H19" s="25">
        <v>18</v>
      </c>
      <c r="I19" s="24">
        <f t="shared" ref="I19:J19" si="2">SUM(I17:I18)</f>
        <v>0</v>
      </c>
      <c r="J19" s="24">
        <f t="shared" si="2"/>
        <v>864</v>
      </c>
      <c r="K19" s="17">
        <v>0</v>
      </c>
      <c r="L19" s="17">
        <f>ROUND((J19)*0.05, 2)</f>
        <v>43.2</v>
      </c>
      <c r="M19" s="17">
        <f>ROUND(J19*0.062, 2)</f>
        <v>53.57</v>
      </c>
      <c r="N19" s="17">
        <f>ROUND(J19*0.0145, 2)</f>
        <v>12.53</v>
      </c>
      <c r="O19" s="17">
        <v>0</v>
      </c>
      <c r="P19" s="18">
        <v>277</v>
      </c>
      <c r="Q19" s="20">
        <f>J19-K19-L19-M19-N19-O19</f>
        <v>754.69999999999993</v>
      </c>
    </row>
    <row r="20" spans="2:17" x14ac:dyDescent="0.25">
      <c r="B20" s="11" t="s">
        <v>20</v>
      </c>
      <c r="C20" s="12"/>
      <c r="D20" s="12"/>
      <c r="E20" s="12"/>
      <c r="F20" s="17">
        <f>F11+F15+F19</f>
        <v>9886</v>
      </c>
      <c r="G20" s="12"/>
      <c r="H20" s="12"/>
      <c r="I20" s="17">
        <f>I11+I15+I19</f>
        <v>0</v>
      </c>
      <c r="J20" s="17">
        <f>J11+J15+J19</f>
        <v>9886</v>
      </c>
      <c r="K20" s="17"/>
      <c r="L20" s="17"/>
      <c r="M20" s="17"/>
      <c r="N20" s="17"/>
      <c r="O20" s="17"/>
      <c r="P20" s="13"/>
      <c r="Q20" s="20"/>
    </row>
    <row r="21" spans="2:17" ht="7.5" customHeight="1" thickBot="1" x14ac:dyDescent="0.3"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6"/>
    </row>
  </sheetData>
  <mergeCells count="31">
    <mergeCell ref="B7:B8"/>
    <mergeCell ref="C7:D8"/>
    <mergeCell ref="E7:E8"/>
    <mergeCell ref="F7:F8"/>
    <mergeCell ref="G7:G8"/>
    <mergeCell ref="B2:Q2"/>
    <mergeCell ref="C3:F3"/>
    <mergeCell ref="C4:F4"/>
    <mergeCell ref="C6:J6"/>
    <mergeCell ref="K6:O6"/>
    <mergeCell ref="C10:D10"/>
    <mergeCell ref="H7:H8"/>
    <mergeCell ref="I7:I8"/>
    <mergeCell ref="J7:J8"/>
    <mergeCell ref="K7:K8"/>
    <mergeCell ref="N7:N8"/>
    <mergeCell ref="O7:O8"/>
    <mergeCell ref="P7:P8"/>
    <mergeCell ref="Q7:Q8"/>
    <mergeCell ref="C9:D9"/>
    <mergeCell ref="L7:L8"/>
    <mergeCell ref="M7:M8"/>
    <mergeCell ref="C17:D17"/>
    <mergeCell ref="C18:D18"/>
    <mergeCell ref="C19:D19"/>
    <mergeCell ref="C11:D11"/>
    <mergeCell ref="C12:D12"/>
    <mergeCell ref="C13:D13"/>
    <mergeCell ref="C14:D14"/>
    <mergeCell ref="C15:D15"/>
    <mergeCell ref="C16:D16"/>
  </mergeCells>
  <pageMargins left="0.7" right="0.7" top="0.75" bottom="0.75" header="0.3" footer="0.3"/>
  <pageSetup scale="71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A90C2-E4B6-4B01-B46D-0985C93EBBFA}">
  <sheetPr>
    <pageSetUpPr fitToPage="1"/>
  </sheetPr>
  <dimension ref="B1:AA21"/>
  <sheetViews>
    <sheetView zoomScale="85" zoomScaleNormal="85" workbookViewId="0">
      <selection activeCell="K20" sqref="K20"/>
    </sheetView>
  </sheetViews>
  <sheetFormatPr defaultColWidth="9.140625" defaultRowHeight="15" x14ac:dyDescent="0.25"/>
  <cols>
    <col min="1" max="1" width="1.42578125" style="1" customWidth="1"/>
    <col min="2" max="2" width="14.7109375" style="1" customWidth="1"/>
    <col min="3" max="3" width="4.140625" style="1" customWidth="1"/>
    <col min="4" max="4" width="5" style="1" customWidth="1"/>
    <col min="5" max="5" width="9.140625" style="1"/>
    <col min="6" max="6" width="11.140625" style="1" bestFit="1" customWidth="1"/>
    <col min="7" max="8" width="9.140625" style="1"/>
    <col min="9" max="9" width="11.140625" style="1" bestFit="1" customWidth="1"/>
    <col min="10" max="10" width="11.5703125" style="1" bestFit="1" customWidth="1"/>
    <col min="11" max="15" width="11" style="1" customWidth="1"/>
    <col min="16" max="16" width="9.140625" style="1"/>
    <col min="17" max="17" width="11" style="1" customWidth="1"/>
    <col min="18" max="18" width="9.140625" style="1"/>
    <col min="19" max="19" width="10.5703125" style="1" bestFit="1" customWidth="1"/>
    <col min="20" max="24" width="9.140625" style="1"/>
    <col min="25" max="25" width="10.5703125" style="1" bestFit="1" customWidth="1"/>
    <col min="26" max="26" width="9" style="1" bestFit="1" customWidth="1"/>
    <col min="27" max="27" width="10.5703125" style="1" bestFit="1" customWidth="1"/>
    <col min="28" max="16384" width="9.140625" style="1"/>
  </cols>
  <sheetData>
    <row r="1" spans="2:27" ht="7.5" customHeight="1" thickBot="1" x14ac:dyDescent="0.3"/>
    <row r="2" spans="2:27" ht="18.75" x14ac:dyDescent="0.3">
      <c r="B2" s="34" t="s">
        <v>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6"/>
    </row>
    <row r="3" spans="2:27" ht="22.5" customHeight="1" x14ac:dyDescent="0.25">
      <c r="B3" s="2" t="s">
        <v>1</v>
      </c>
      <c r="C3" s="37">
        <v>45122</v>
      </c>
      <c r="D3" s="38"/>
      <c r="E3" s="38"/>
      <c r="F3" s="38"/>
      <c r="G3" s="3"/>
      <c r="H3" s="3"/>
      <c r="I3" s="3"/>
      <c r="J3" s="3"/>
      <c r="K3" s="3"/>
      <c r="L3" s="3"/>
      <c r="M3" s="3"/>
      <c r="N3" s="3"/>
      <c r="O3" s="3"/>
      <c r="P3" s="3"/>
      <c r="Q3" s="4"/>
    </row>
    <row r="4" spans="2:27" ht="22.5" customHeight="1" x14ac:dyDescent="0.25">
      <c r="B4" s="2" t="s">
        <v>2</v>
      </c>
      <c r="C4" s="39">
        <v>45122</v>
      </c>
      <c r="D4" s="39"/>
      <c r="E4" s="39"/>
      <c r="F4" s="39"/>
      <c r="G4" s="3"/>
      <c r="H4" s="3"/>
      <c r="I4" s="3"/>
      <c r="J4" s="3"/>
      <c r="K4" s="3"/>
      <c r="L4" s="3"/>
      <c r="M4" s="3"/>
      <c r="N4" s="3"/>
      <c r="O4" s="3"/>
      <c r="P4" s="3"/>
      <c r="Q4" s="4"/>
    </row>
    <row r="5" spans="2:27" ht="7.5" customHeight="1" x14ac:dyDescent="0.25">
      <c r="B5" s="5"/>
      <c r="Q5" s="6"/>
    </row>
    <row r="6" spans="2:27" ht="15" customHeight="1" x14ac:dyDescent="0.25">
      <c r="B6" s="7"/>
      <c r="C6" s="40" t="s">
        <v>3</v>
      </c>
      <c r="D6" s="41"/>
      <c r="E6" s="41"/>
      <c r="F6" s="41"/>
      <c r="G6" s="41"/>
      <c r="H6" s="41"/>
      <c r="I6" s="41"/>
      <c r="J6" s="42"/>
      <c r="K6" s="40" t="s">
        <v>4</v>
      </c>
      <c r="L6" s="41"/>
      <c r="M6" s="41"/>
      <c r="N6" s="41"/>
      <c r="O6" s="42"/>
      <c r="P6" s="8"/>
      <c r="Q6" s="9"/>
    </row>
    <row r="7" spans="2:27" x14ac:dyDescent="0.25">
      <c r="B7" s="43" t="s">
        <v>5</v>
      </c>
      <c r="C7" s="45" t="s">
        <v>6</v>
      </c>
      <c r="D7" s="46"/>
      <c r="E7" s="29" t="s">
        <v>7</v>
      </c>
      <c r="F7" s="29" t="s">
        <v>8</v>
      </c>
      <c r="G7" s="29" t="s">
        <v>9</v>
      </c>
      <c r="H7" s="29" t="s">
        <v>10</v>
      </c>
      <c r="I7" s="29" t="s">
        <v>11</v>
      </c>
      <c r="J7" s="29" t="s">
        <v>12</v>
      </c>
      <c r="K7" s="29" t="s">
        <v>13</v>
      </c>
      <c r="L7" s="29" t="s">
        <v>14</v>
      </c>
      <c r="M7" s="29" t="s">
        <v>15</v>
      </c>
      <c r="N7" s="29" t="s">
        <v>16</v>
      </c>
      <c r="O7" s="29" t="s">
        <v>17</v>
      </c>
      <c r="P7" s="31" t="s">
        <v>18</v>
      </c>
      <c r="Q7" s="32" t="s">
        <v>19</v>
      </c>
    </row>
    <row r="8" spans="2:27" x14ac:dyDescent="0.25">
      <c r="B8" s="44"/>
      <c r="C8" s="47"/>
      <c r="D8" s="48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1"/>
      <c r="Q8" s="33"/>
    </row>
    <row r="9" spans="2:27" x14ac:dyDescent="0.25">
      <c r="B9" s="10" t="s">
        <v>21</v>
      </c>
      <c r="C9" s="27" t="s">
        <v>22</v>
      </c>
      <c r="D9" s="28"/>
      <c r="E9" s="21" t="s">
        <v>22</v>
      </c>
      <c r="F9" s="22">
        <v>4000</v>
      </c>
      <c r="G9" s="19" t="s">
        <v>22</v>
      </c>
      <c r="H9" s="21" t="s">
        <v>22</v>
      </c>
      <c r="I9" s="22" t="s">
        <v>22</v>
      </c>
      <c r="J9" s="17">
        <f>F9</f>
        <v>4000</v>
      </c>
      <c r="K9" s="17"/>
      <c r="L9" s="17"/>
      <c r="M9" s="17"/>
      <c r="N9" s="17"/>
      <c r="O9" s="17"/>
      <c r="P9" s="18"/>
      <c r="Q9" s="20"/>
    </row>
    <row r="10" spans="2:27" x14ac:dyDescent="0.25">
      <c r="B10" s="10" t="s">
        <v>21</v>
      </c>
      <c r="C10" s="27" t="s">
        <v>22</v>
      </c>
      <c r="D10" s="28"/>
      <c r="E10" s="21" t="s">
        <v>22</v>
      </c>
      <c r="F10" s="22">
        <v>4000</v>
      </c>
      <c r="G10" s="19" t="s">
        <v>22</v>
      </c>
      <c r="H10" s="21" t="s">
        <v>22</v>
      </c>
      <c r="I10" s="22" t="s">
        <v>22</v>
      </c>
      <c r="J10" s="17">
        <f>F10</f>
        <v>4000</v>
      </c>
      <c r="K10" s="17"/>
      <c r="L10" s="17"/>
      <c r="M10" s="17"/>
      <c r="N10" s="17"/>
      <c r="O10" s="17"/>
      <c r="P10" s="18"/>
      <c r="Q10" s="20"/>
    </row>
    <row r="11" spans="2:27" x14ac:dyDescent="0.25">
      <c r="B11" s="11" t="s">
        <v>23</v>
      </c>
      <c r="C11" s="27" t="s">
        <v>22</v>
      </c>
      <c r="D11" s="28"/>
      <c r="E11" s="21" t="s">
        <v>22</v>
      </c>
      <c r="F11" s="22">
        <f>SUM(F9:F10)</f>
        <v>8000</v>
      </c>
      <c r="G11" s="19" t="s">
        <v>22</v>
      </c>
      <c r="H11" s="21" t="s">
        <v>22</v>
      </c>
      <c r="I11" s="22">
        <v>0</v>
      </c>
      <c r="J11" s="17">
        <f>SUM(J9:J10)</f>
        <v>8000</v>
      </c>
      <c r="K11" s="17">
        <v>1129.7</v>
      </c>
      <c r="L11" s="17">
        <f>ROUND((J11*0.98)*0.05, 2)</f>
        <v>392</v>
      </c>
      <c r="M11" s="17">
        <f>ROUND(J11*0.062, 2)</f>
        <v>496</v>
      </c>
      <c r="N11" s="17">
        <f>ROUND(J11*0.0145, 2)</f>
        <v>116</v>
      </c>
      <c r="O11" s="17">
        <f>ROUND(J11*0.02, 2)</f>
        <v>160</v>
      </c>
      <c r="P11" s="18">
        <v>278</v>
      </c>
      <c r="Q11" s="20">
        <f>J11-K11-L11-M11-N11-O11</f>
        <v>5706.3</v>
      </c>
      <c r="S11" s="26"/>
    </row>
    <row r="12" spans="2:27" x14ac:dyDescent="0.25">
      <c r="B12" s="11"/>
      <c r="C12" s="27"/>
      <c r="D12" s="28"/>
      <c r="E12" s="21"/>
      <c r="F12" s="22"/>
      <c r="G12" s="19"/>
      <c r="H12" s="21"/>
      <c r="I12" s="22"/>
      <c r="J12" s="17"/>
      <c r="K12" s="17"/>
      <c r="L12" s="17"/>
      <c r="M12" s="17"/>
      <c r="N12" s="17"/>
      <c r="O12" s="17"/>
      <c r="P12" s="18"/>
      <c r="Q12" s="20"/>
      <c r="S12" s="26"/>
      <c r="Y12" s="26"/>
      <c r="Z12" s="26"/>
      <c r="AA12" s="26"/>
    </row>
    <row r="13" spans="2:27" x14ac:dyDescent="0.25">
      <c r="B13" s="23" t="s">
        <v>24</v>
      </c>
      <c r="C13" s="27">
        <v>33</v>
      </c>
      <c r="D13" s="28"/>
      <c r="E13" s="21">
        <v>14</v>
      </c>
      <c r="F13" s="22">
        <f>C13*E13</f>
        <v>462</v>
      </c>
      <c r="G13" s="19">
        <v>0</v>
      </c>
      <c r="H13" s="21">
        <f>E13*1.5</f>
        <v>21</v>
      </c>
      <c r="I13" s="22">
        <f>G13*H13</f>
        <v>0</v>
      </c>
      <c r="J13" s="17">
        <f>F13+I13</f>
        <v>462</v>
      </c>
      <c r="K13" s="17"/>
      <c r="L13" s="17"/>
      <c r="M13" s="17"/>
      <c r="N13" s="17"/>
      <c r="O13" s="17"/>
      <c r="P13" s="18"/>
      <c r="Q13" s="20"/>
      <c r="S13" s="26"/>
    </row>
    <row r="14" spans="2:27" x14ac:dyDescent="0.25">
      <c r="B14" s="23" t="s">
        <v>24</v>
      </c>
      <c r="C14" s="27">
        <v>40</v>
      </c>
      <c r="D14" s="28"/>
      <c r="E14" s="21">
        <v>14</v>
      </c>
      <c r="F14" s="22">
        <f>C14*E14</f>
        <v>560</v>
      </c>
      <c r="G14" s="19">
        <v>1</v>
      </c>
      <c r="H14" s="21">
        <f>E14*1.5</f>
        <v>21</v>
      </c>
      <c r="I14" s="22">
        <f>G14*H14</f>
        <v>21</v>
      </c>
      <c r="J14" s="17">
        <f>F14+I14</f>
        <v>581</v>
      </c>
      <c r="K14" s="17"/>
      <c r="L14" s="17"/>
      <c r="M14" s="17"/>
      <c r="N14" s="17"/>
      <c r="O14" s="17"/>
      <c r="P14" s="18"/>
      <c r="Q14" s="20"/>
    </row>
    <row r="15" spans="2:27" x14ac:dyDescent="0.25">
      <c r="B15" s="11" t="s">
        <v>25</v>
      </c>
      <c r="C15" s="27">
        <f>SUM(C13:D14)</f>
        <v>73</v>
      </c>
      <c r="D15" s="28"/>
      <c r="E15" s="25">
        <v>14</v>
      </c>
      <c r="F15" s="24">
        <f t="shared" ref="F15:J15" si="0">SUM(F13:F14)</f>
        <v>1022</v>
      </c>
      <c r="G15" s="19">
        <f t="shared" si="0"/>
        <v>1</v>
      </c>
      <c r="H15" s="25">
        <v>21</v>
      </c>
      <c r="I15" s="24">
        <f t="shared" si="0"/>
        <v>21</v>
      </c>
      <c r="J15" s="24">
        <f t="shared" si="0"/>
        <v>1043</v>
      </c>
      <c r="K15" s="17">
        <v>72</v>
      </c>
      <c r="L15" s="17">
        <f>ROUND((J15)*0.05, 2)</f>
        <v>52.15</v>
      </c>
      <c r="M15" s="17">
        <f>ROUND(J15*0.062, 2)</f>
        <v>64.67</v>
      </c>
      <c r="N15" s="17">
        <f>ROUND(J15*0.0145, 2)</f>
        <v>15.12</v>
      </c>
      <c r="O15" s="17">
        <v>0</v>
      </c>
      <c r="P15" s="18">
        <v>279</v>
      </c>
      <c r="Q15" s="20">
        <f>J15-K15-L15-M15-N15-O15</f>
        <v>839.06000000000006</v>
      </c>
    </row>
    <row r="16" spans="2:27" x14ac:dyDescent="0.25">
      <c r="B16" s="10"/>
      <c r="C16" s="27"/>
      <c r="D16" s="28"/>
      <c r="E16" s="21"/>
      <c r="F16" s="22"/>
      <c r="G16" s="19"/>
      <c r="H16" s="21"/>
      <c r="I16" s="22"/>
      <c r="J16" s="17"/>
      <c r="K16" s="17"/>
      <c r="L16" s="17"/>
      <c r="M16" s="17"/>
      <c r="N16" s="17"/>
      <c r="O16" s="17"/>
      <c r="P16" s="18"/>
      <c r="Q16" s="20"/>
    </row>
    <row r="17" spans="2:17" x14ac:dyDescent="0.25">
      <c r="B17" s="23" t="s">
        <v>26</v>
      </c>
      <c r="C17" s="27">
        <v>31</v>
      </c>
      <c r="D17" s="28"/>
      <c r="E17" s="21">
        <v>12</v>
      </c>
      <c r="F17" s="22">
        <f>C17*E17</f>
        <v>372</v>
      </c>
      <c r="G17" s="19">
        <v>0</v>
      </c>
      <c r="H17" s="21">
        <f>E17*1.5</f>
        <v>18</v>
      </c>
      <c r="I17" s="22">
        <f>G17*H17</f>
        <v>0</v>
      </c>
      <c r="J17" s="17">
        <f>F17+I17</f>
        <v>372</v>
      </c>
      <c r="K17" s="17"/>
      <c r="L17" s="17"/>
      <c r="M17" s="17"/>
      <c r="N17" s="17"/>
      <c r="O17" s="17"/>
      <c r="P17" s="18"/>
      <c r="Q17" s="20"/>
    </row>
    <row r="18" spans="2:17" x14ac:dyDescent="0.25">
      <c r="B18" s="23" t="s">
        <v>26</v>
      </c>
      <c r="C18" s="27">
        <v>40</v>
      </c>
      <c r="D18" s="28"/>
      <c r="E18" s="21">
        <v>12</v>
      </c>
      <c r="F18" s="22">
        <f>C18*E18</f>
        <v>480</v>
      </c>
      <c r="G18" s="19">
        <v>0</v>
      </c>
      <c r="H18" s="21">
        <f>E18*1.5</f>
        <v>18</v>
      </c>
      <c r="I18" s="22">
        <f>G18*H18</f>
        <v>0</v>
      </c>
      <c r="J18" s="17">
        <f>F18+I18</f>
        <v>480</v>
      </c>
      <c r="K18" s="17"/>
      <c r="L18" s="17"/>
      <c r="M18" s="17"/>
      <c r="N18" s="17"/>
      <c r="O18" s="17"/>
      <c r="P18" s="18"/>
      <c r="Q18" s="20"/>
    </row>
    <row r="19" spans="2:17" x14ac:dyDescent="0.25">
      <c r="B19" s="11" t="s">
        <v>27</v>
      </c>
      <c r="C19" s="27">
        <f>SUM(C17:D18)</f>
        <v>71</v>
      </c>
      <c r="D19" s="28"/>
      <c r="E19" s="25">
        <v>12</v>
      </c>
      <c r="F19" s="24">
        <f t="shared" ref="F19:G19" si="1">SUM(F17:F18)</f>
        <v>852</v>
      </c>
      <c r="G19" s="19">
        <f t="shared" si="1"/>
        <v>0</v>
      </c>
      <c r="H19" s="25">
        <v>18</v>
      </c>
      <c r="I19" s="24">
        <f t="shared" ref="I19:J19" si="2">SUM(I17:I18)</f>
        <v>0</v>
      </c>
      <c r="J19" s="24">
        <f t="shared" si="2"/>
        <v>852</v>
      </c>
      <c r="K19" s="17">
        <v>0</v>
      </c>
      <c r="L19" s="17">
        <f>ROUND((J19)*0.05, 2)</f>
        <v>42.6</v>
      </c>
      <c r="M19" s="17">
        <f>ROUND(J19*0.062, 2)</f>
        <v>52.82</v>
      </c>
      <c r="N19" s="17">
        <f>ROUND(J19*0.0145, 2)</f>
        <v>12.35</v>
      </c>
      <c r="O19" s="17">
        <v>0</v>
      </c>
      <c r="P19" s="18">
        <v>280</v>
      </c>
      <c r="Q19" s="20">
        <f>J19-K19-L19-M19-N19-O19</f>
        <v>744.2299999999999</v>
      </c>
    </row>
    <row r="20" spans="2:17" x14ac:dyDescent="0.25">
      <c r="B20" s="11" t="s">
        <v>20</v>
      </c>
      <c r="C20" s="12"/>
      <c r="D20" s="12"/>
      <c r="E20" s="12"/>
      <c r="F20" s="17">
        <f>F11+F15+F19</f>
        <v>9874</v>
      </c>
      <c r="G20" s="12"/>
      <c r="H20" s="12"/>
      <c r="I20" s="17">
        <f>I11+I15+I19</f>
        <v>21</v>
      </c>
      <c r="J20" s="17">
        <f>J11+J15+J19</f>
        <v>9895</v>
      </c>
      <c r="K20" s="17"/>
      <c r="L20" s="17"/>
      <c r="M20" s="17"/>
      <c r="N20" s="17"/>
      <c r="O20" s="17"/>
      <c r="P20" s="13"/>
      <c r="Q20" s="20"/>
    </row>
    <row r="21" spans="2:17" ht="7.5" customHeight="1" thickBot="1" x14ac:dyDescent="0.3"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6"/>
    </row>
  </sheetData>
  <mergeCells count="31">
    <mergeCell ref="B7:B8"/>
    <mergeCell ref="C7:D8"/>
    <mergeCell ref="E7:E8"/>
    <mergeCell ref="F7:F8"/>
    <mergeCell ref="G7:G8"/>
    <mergeCell ref="B2:Q2"/>
    <mergeCell ref="C3:F3"/>
    <mergeCell ref="C4:F4"/>
    <mergeCell ref="C6:J6"/>
    <mergeCell ref="K6:O6"/>
    <mergeCell ref="C10:D10"/>
    <mergeCell ref="H7:H8"/>
    <mergeCell ref="I7:I8"/>
    <mergeCell ref="J7:J8"/>
    <mergeCell ref="K7:K8"/>
    <mergeCell ref="N7:N8"/>
    <mergeCell ref="O7:O8"/>
    <mergeCell ref="P7:P8"/>
    <mergeCell ref="Q7:Q8"/>
    <mergeCell ref="C9:D9"/>
    <mergeCell ref="L7:L8"/>
    <mergeCell ref="M7:M8"/>
    <mergeCell ref="C17:D17"/>
    <mergeCell ref="C18:D18"/>
    <mergeCell ref="C19:D19"/>
    <mergeCell ref="C11:D11"/>
    <mergeCell ref="C12:D12"/>
    <mergeCell ref="C13:D13"/>
    <mergeCell ref="C14:D14"/>
    <mergeCell ref="C15:D15"/>
    <mergeCell ref="C16:D16"/>
  </mergeCells>
  <pageMargins left="0.7" right="0.7" top="0.75" bottom="0.75" header="0.3" footer="0.3"/>
  <pageSetup scale="71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84AC0B-CFBE-42AB-BA60-A6670C4EFAE8}">
  <sheetPr>
    <pageSetUpPr fitToPage="1"/>
  </sheetPr>
  <dimension ref="B1:AA21"/>
  <sheetViews>
    <sheetView zoomScale="85" zoomScaleNormal="85" workbookViewId="0">
      <selection activeCell="K20" sqref="K20"/>
    </sheetView>
  </sheetViews>
  <sheetFormatPr defaultColWidth="9.140625" defaultRowHeight="15" x14ac:dyDescent="0.25"/>
  <cols>
    <col min="1" max="1" width="1.42578125" style="1" customWidth="1"/>
    <col min="2" max="2" width="14.7109375" style="1" customWidth="1"/>
    <col min="3" max="3" width="4.140625" style="1" customWidth="1"/>
    <col min="4" max="4" width="5" style="1" customWidth="1"/>
    <col min="5" max="5" width="9.140625" style="1"/>
    <col min="6" max="6" width="12" style="1" customWidth="1"/>
    <col min="7" max="8" width="9.140625" style="1"/>
    <col min="9" max="9" width="11.140625" style="1" bestFit="1" customWidth="1"/>
    <col min="10" max="10" width="11.5703125" style="1" bestFit="1" customWidth="1"/>
    <col min="11" max="15" width="11" style="1" customWidth="1"/>
    <col min="16" max="16" width="9.140625" style="1"/>
    <col min="17" max="17" width="11" style="1" customWidth="1"/>
    <col min="18" max="18" width="9.140625" style="1"/>
    <col min="19" max="19" width="10.5703125" style="1" bestFit="1" customWidth="1"/>
    <col min="20" max="24" width="9.140625" style="1"/>
    <col min="25" max="25" width="10.5703125" style="1" bestFit="1" customWidth="1"/>
    <col min="26" max="26" width="9" style="1" bestFit="1" customWidth="1"/>
    <col min="27" max="27" width="10.5703125" style="1" bestFit="1" customWidth="1"/>
    <col min="28" max="16384" width="9.140625" style="1"/>
  </cols>
  <sheetData>
    <row r="1" spans="2:27" ht="7.5" customHeight="1" thickBot="1" x14ac:dyDescent="0.3"/>
    <row r="2" spans="2:27" ht="18.75" x14ac:dyDescent="0.3">
      <c r="B2" s="34" t="s">
        <v>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6"/>
    </row>
    <row r="3" spans="2:27" ht="22.5" customHeight="1" x14ac:dyDescent="0.25">
      <c r="B3" s="2" t="s">
        <v>1</v>
      </c>
      <c r="C3" s="37">
        <v>45136</v>
      </c>
      <c r="D3" s="38"/>
      <c r="E3" s="38"/>
      <c r="F3" s="38"/>
      <c r="G3" s="3"/>
      <c r="H3" s="3"/>
      <c r="I3" s="3"/>
      <c r="J3" s="3"/>
      <c r="K3" s="3"/>
      <c r="L3" s="3"/>
      <c r="M3" s="3"/>
      <c r="N3" s="3"/>
      <c r="O3" s="3"/>
      <c r="P3" s="3"/>
      <c r="Q3" s="4"/>
    </row>
    <row r="4" spans="2:27" ht="22.5" customHeight="1" x14ac:dyDescent="0.25">
      <c r="B4" s="2" t="s">
        <v>2</v>
      </c>
      <c r="C4" s="39">
        <v>45136</v>
      </c>
      <c r="D4" s="39"/>
      <c r="E4" s="39"/>
      <c r="F4" s="39"/>
      <c r="G4" s="3"/>
      <c r="H4" s="3"/>
      <c r="I4" s="3"/>
      <c r="J4" s="3"/>
      <c r="K4" s="3"/>
      <c r="L4" s="3"/>
      <c r="M4" s="3"/>
      <c r="N4" s="3"/>
      <c r="O4" s="3"/>
      <c r="P4" s="3"/>
      <c r="Q4" s="4"/>
    </row>
    <row r="5" spans="2:27" ht="7.5" customHeight="1" x14ac:dyDescent="0.25">
      <c r="B5" s="5"/>
      <c r="Q5" s="6"/>
    </row>
    <row r="6" spans="2:27" ht="15" customHeight="1" x14ac:dyDescent="0.25">
      <c r="B6" s="7"/>
      <c r="C6" s="40" t="s">
        <v>3</v>
      </c>
      <c r="D6" s="41"/>
      <c r="E6" s="41"/>
      <c r="F6" s="41"/>
      <c r="G6" s="41"/>
      <c r="H6" s="41"/>
      <c r="I6" s="41"/>
      <c r="J6" s="42"/>
      <c r="K6" s="40" t="s">
        <v>4</v>
      </c>
      <c r="L6" s="41"/>
      <c r="M6" s="41"/>
      <c r="N6" s="41"/>
      <c r="O6" s="42"/>
      <c r="P6" s="8"/>
      <c r="Q6" s="9"/>
    </row>
    <row r="7" spans="2:27" x14ac:dyDescent="0.25">
      <c r="B7" s="43" t="s">
        <v>5</v>
      </c>
      <c r="C7" s="45" t="s">
        <v>6</v>
      </c>
      <c r="D7" s="46"/>
      <c r="E7" s="29" t="s">
        <v>7</v>
      </c>
      <c r="F7" s="29" t="s">
        <v>8</v>
      </c>
      <c r="G7" s="29" t="s">
        <v>9</v>
      </c>
      <c r="H7" s="29" t="s">
        <v>10</v>
      </c>
      <c r="I7" s="29" t="s">
        <v>11</v>
      </c>
      <c r="J7" s="29" t="s">
        <v>12</v>
      </c>
      <c r="K7" s="29" t="s">
        <v>13</v>
      </c>
      <c r="L7" s="29" t="s">
        <v>14</v>
      </c>
      <c r="M7" s="29" t="s">
        <v>15</v>
      </c>
      <c r="N7" s="29" t="s">
        <v>16</v>
      </c>
      <c r="O7" s="29" t="s">
        <v>17</v>
      </c>
      <c r="P7" s="31" t="s">
        <v>18</v>
      </c>
      <c r="Q7" s="32" t="s">
        <v>19</v>
      </c>
    </row>
    <row r="8" spans="2:27" x14ac:dyDescent="0.25">
      <c r="B8" s="44"/>
      <c r="C8" s="47"/>
      <c r="D8" s="48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1"/>
      <c r="Q8" s="33"/>
    </row>
    <row r="9" spans="2:27" x14ac:dyDescent="0.25">
      <c r="B9" s="10" t="s">
        <v>21</v>
      </c>
      <c r="C9" s="27" t="s">
        <v>22</v>
      </c>
      <c r="D9" s="28"/>
      <c r="E9" s="21" t="s">
        <v>22</v>
      </c>
      <c r="F9" s="22">
        <v>4000</v>
      </c>
      <c r="G9" s="19" t="s">
        <v>22</v>
      </c>
      <c r="H9" s="21" t="s">
        <v>22</v>
      </c>
      <c r="I9" s="22" t="s">
        <v>22</v>
      </c>
      <c r="J9" s="17">
        <f>F9</f>
        <v>4000</v>
      </c>
      <c r="K9" s="17"/>
      <c r="L9" s="17"/>
      <c r="M9" s="17"/>
      <c r="N9" s="17"/>
      <c r="O9" s="17"/>
      <c r="P9" s="18"/>
      <c r="Q9" s="20"/>
    </row>
    <row r="10" spans="2:27" x14ac:dyDescent="0.25">
      <c r="B10" s="10" t="s">
        <v>21</v>
      </c>
      <c r="C10" s="27" t="s">
        <v>22</v>
      </c>
      <c r="D10" s="28"/>
      <c r="E10" s="21" t="s">
        <v>22</v>
      </c>
      <c r="F10" s="22">
        <v>4000</v>
      </c>
      <c r="G10" s="19" t="s">
        <v>22</v>
      </c>
      <c r="H10" s="21" t="s">
        <v>22</v>
      </c>
      <c r="I10" s="22" t="s">
        <v>22</v>
      </c>
      <c r="J10" s="17">
        <f>F10</f>
        <v>4000</v>
      </c>
      <c r="K10" s="17"/>
      <c r="L10" s="17"/>
      <c r="M10" s="17"/>
      <c r="N10" s="17"/>
      <c r="O10" s="17"/>
      <c r="P10" s="18"/>
      <c r="Q10" s="20"/>
    </row>
    <row r="11" spans="2:27" x14ac:dyDescent="0.25">
      <c r="B11" s="11" t="s">
        <v>23</v>
      </c>
      <c r="C11" s="27" t="s">
        <v>22</v>
      </c>
      <c r="D11" s="28"/>
      <c r="E11" s="21" t="s">
        <v>22</v>
      </c>
      <c r="F11" s="22">
        <f>SUM(F9:F10)</f>
        <v>8000</v>
      </c>
      <c r="G11" s="19" t="s">
        <v>22</v>
      </c>
      <c r="H11" s="21" t="s">
        <v>22</v>
      </c>
      <c r="I11" s="22">
        <v>0</v>
      </c>
      <c r="J11" s="17">
        <f>SUM(J9:J10)</f>
        <v>8000</v>
      </c>
      <c r="K11" s="17">
        <v>1129.7</v>
      </c>
      <c r="L11" s="17">
        <f>ROUND((J11*0.98)*0.05, 2)</f>
        <v>392</v>
      </c>
      <c r="M11" s="17">
        <f>ROUND(J11*0.062, 2)</f>
        <v>496</v>
      </c>
      <c r="N11" s="17">
        <f>ROUND(J11*0.0145, 2)</f>
        <v>116</v>
      </c>
      <c r="O11" s="17">
        <f>ROUND(J11*0.02, 2)</f>
        <v>160</v>
      </c>
      <c r="P11" s="18">
        <v>281</v>
      </c>
      <c r="Q11" s="20">
        <f>J11-K11-L11-M11-N11-O11</f>
        <v>5706.3</v>
      </c>
      <c r="S11" s="26"/>
    </row>
    <row r="12" spans="2:27" x14ac:dyDescent="0.25">
      <c r="B12" s="11"/>
      <c r="C12" s="27"/>
      <c r="D12" s="28"/>
      <c r="E12" s="21"/>
      <c r="F12" s="22"/>
      <c r="G12" s="19"/>
      <c r="H12" s="21"/>
      <c r="I12" s="22"/>
      <c r="J12" s="17"/>
      <c r="K12" s="17"/>
      <c r="L12" s="17"/>
      <c r="M12" s="17"/>
      <c r="N12" s="17"/>
      <c r="O12" s="17"/>
      <c r="P12" s="18"/>
      <c r="Q12" s="20"/>
      <c r="S12" s="26"/>
      <c r="Y12" s="26"/>
      <c r="Z12" s="26"/>
      <c r="AA12" s="26"/>
    </row>
    <row r="13" spans="2:27" x14ac:dyDescent="0.25">
      <c r="B13" s="23" t="s">
        <v>24</v>
      </c>
      <c r="C13" s="27">
        <v>38</v>
      </c>
      <c r="D13" s="28"/>
      <c r="E13" s="21">
        <v>14</v>
      </c>
      <c r="F13" s="22">
        <f>C13*E13</f>
        <v>532</v>
      </c>
      <c r="G13" s="19">
        <v>0</v>
      </c>
      <c r="H13" s="21">
        <f>E13*1.5</f>
        <v>21</v>
      </c>
      <c r="I13" s="22">
        <f>G13*H13</f>
        <v>0</v>
      </c>
      <c r="J13" s="17">
        <f>F13+I13</f>
        <v>532</v>
      </c>
      <c r="K13" s="17"/>
      <c r="L13" s="17"/>
      <c r="M13" s="17"/>
      <c r="N13" s="17"/>
      <c r="O13" s="17"/>
      <c r="P13" s="18"/>
      <c r="Q13" s="20"/>
      <c r="S13" s="26"/>
    </row>
    <row r="14" spans="2:27" x14ac:dyDescent="0.25">
      <c r="B14" s="23" t="s">
        <v>24</v>
      </c>
      <c r="C14" s="27">
        <v>40</v>
      </c>
      <c r="D14" s="28"/>
      <c r="E14" s="21">
        <v>14</v>
      </c>
      <c r="F14" s="22">
        <f>C14*E14</f>
        <v>560</v>
      </c>
      <c r="G14" s="19">
        <v>0</v>
      </c>
      <c r="H14" s="21">
        <f>E14*1.5</f>
        <v>21</v>
      </c>
      <c r="I14" s="22">
        <f>G14*H14</f>
        <v>0</v>
      </c>
      <c r="J14" s="17">
        <f>F14+I14</f>
        <v>560</v>
      </c>
      <c r="K14" s="17"/>
      <c r="L14" s="17"/>
      <c r="M14" s="17"/>
      <c r="N14" s="17"/>
      <c r="O14" s="17"/>
      <c r="P14" s="18"/>
      <c r="Q14" s="20"/>
    </row>
    <row r="15" spans="2:27" x14ac:dyDescent="0.25">
      <c r="B15" s="11" t="s">
        <v>25</v>
      </c>
      <c r="C15" s="27">
        <f>SUM(C13:D14)</f>
        <v>78</v>
      </c>
      <c r="D15" s="28"/>
      <c r="E15" s="25">
        <v>14</v>
      </c>
      <c r="F15" s="24">
        <f t="shared" ref="F15:J15" si="0">SUM(F13:F14)</f>
        <v>1092</v>
      </c>
      <c r="G15" s="19">
        <f t="shared" si="0"/>
        <v>0</v>
      </c>
      <c r="H15" s="25">
        <v>21</v>
      </c>
      <c r="I15" s="24">
        <f t="shared" si="0"/>
        <v>0</v>
      </c>
      <c r="J15" s="24">
        <f t="shared" si="0"/>
        <v>1092</v>
      </c>
      <c r="K15" s="17">
        <v>79</v>
      </c>
      <c r="L15" s="17">
        <f>ROUND((J15)*0.05, 2)</f>
        <v>54.6</v>
      </c>
      <c r="M15" s="17">
        <f>ROUND(J15*0.062, 2)</f>
        <v>67.7</v>
      </c>
      <c r="N15" s="17">
        <f>ROUND(J15*0.0145, 2)</f>
        <v>15.83</v>
      </c>
      <c r="O15" s="17">
        <v>0</v>
      </c>
      <c r="P15" s="18">
        <v>282</v>
      </c>
      <c r="Q15" s="20">
        <f>J15-K15-L15-M15-N15-O15</f>
        <v>874.86999999999989</v>
      </c>
    </row>
    <row r="16" spans="2:27" x14ac:dyDescent="0.25">
      <c r="B16" s="10"/>
      <c r="C16" s="27"/>
      <c r="D16" s="28"/>
      <c r="E16" s="21"/>
      <c r="F16" s="22"/>
      <c r="G16" s="19"/>
      <c r="H16" s="21"/>
      <c r="I16" s="22"/>
      <c r="J16" s="17"/>
      <c r="K16" s="17"/>
      <c r="L16" s="17"/>
      <c r="M16" s="17"/>
      <c r="N16" s="17"/>
      <c r="O16" s="17"/>
      <c r="P16" s="18"/>
      <c r="Q16" s="20"/>
    </row>
    <row r="17" spans="2:17" x14ac:dyDescent="0.25">
      <c r="B17" s="23" t="s">
        <v>26</v>
      </c>
      <c r="C17" s="27">
        <v>39</v>
      </c>
      <c r="D17" s="28"/>
      <c r="E17" s="21">
        <v>12</v>
      </c>
      <c r="F17" s="22">
        <f>C17*E17</f>
        <v>468</v>
      </c>
      <c r="G17" s="19">
        <v>0</v>
      </c>
      <c r="H17" s="21">
        <f>E17*1.5</f>
        <v>18</v>
      </c>
      <c r="I17" s="22">
        <f>G17*H17</f>
        <v>0</v>
      </c>
      <c r="J17" s="17">
        <f>F17+I17</f>
        <v>468</v>
      </c>
      <c r="K17" s="17"/>
      <c r="L17" s="17"/>
      <c r="M17" s="17"/>
      <c r="N17" s="17"/>
      <c r="O17" s="17"/>
      <c r="P17" s="18"/>
      <c r="Q17" s="20"/>
    </row>
    <row r="18" spans="2:17" x14ac:dyDescent="0.25">
      <c r="B18" s="23" t="s">
        <v>26</v>
      </c>
      <c r="C18" s="27">
        <v>40</v>
      </c>
      <c r="D18" s="28"/>
      <c r="E18" s="21">
        <v>12</v>
      </c>
      <c r="F18" s="22">
        <f>C18*E18</f>
        <v>480</v>
      </c>
      <c r="G18" s="19">
        <v>1</v>
      </c>
      <c r="H18" s="21">
        <f>E18*1.5</f>
        <v>18</v>
      </c>
      <c r="I18" s="22">
        <f>G18*H18</f>
        <v>18</v>
      </c>
      <c r="J18" s="17">
        <f>F18+I18</f>
        <v>498</v>
      </c>
      <c r="K18" s="17"/>
      <c r="L18" s="17"/>
      <c r="M18" s="17"/>
      <c r="N18" s="17"/>
      <c r="O18" s="17"/>
      <c r="P18" s="18"/>
      <c r="Q18" s="20"/>
    </row>
    <row r="19" spans="2:17" x14ac:dyDescent="0.25">
      <c r="B19" s="11" t="s">
        <v>27</v>
      </c>
      <c r="C19" s="27">
        <f>SUM(C17:D18)</f>
        <v>79</v>
      </c>
      <c r="D19" s="28"/>
      <c r="E19" s="25">
        <v>12</v>
      </c>
      <c r="F19" s="24">
        <f t="shared" ref="F19:G19" si="1">SUM(F17:F18)</f>
        <v>948</v>
      </c>
      <c r="G19" s="19">
        <f t="shared" si="1"/>
        <v>1</v>
      </c>
      <c r="H19" s="25">
        <v>18</v>
      </c>
      <c r="I19" s="24">
        <f t="shared" ref="I19:J19" si="2">SUM(I17:I18)</f>
        <v>18</v>
      </c>
      <c r="J19" s="24">
        <f t="shared" si="2"/>
        <v>966</v>
      </c>
      <c r="K19" s="17">
        <v>0</v>
      </c>
      <c r="L19" s="17">
        <f>ROUND((J19)*0.05, 2)</f>
        <v>48.3</v>
      </c>
      <c r="M19" s="17">
        <f>ROUND(J19*0.062, 2)</f>
        <v>59.89</v>
      </c>
      <c r="N19" s="17">
        <f>ROUND(J19*0.0145, 2)</f>
        <v>14.01</v>
      </c>
      <c r="O19" s="17">
        <v>0</v>
      </c>
      <c r="P19" s="18">
        <v>283</v>
      </c>
      <c r="Q19" s="20">
        <f>J19-K19-L19-M19-N19-O19</f>
        <v>843.80000000000007</v>
      </c>
    </row>
    <row r="20" spans="2:17" x14ac:dyDescent="0.25">
      <c r="B20" s="11" t="s">
        <v>20</v>
      </c>
      <c r="C20" s="12"/>
      <c r="D20" s="12"/>
      <c r="E20" s="12"/>
      <c r="F20" s="17">
        <f>F11+F15+F19</f>
        <v>10040</v>
      </c>
      <c r="G20" s="12"/>
      <c r="H20" s="12"/>
      <c r="I20" s="17">
        <f>I11+I15+I19</f>
        <v>18</v>
      </c>
      <c r="J20" s="17">
        <f>J11+J15+J19</f>
        <v>10058</v>
      </c>
      <c r="K20" s="17"/>
      <c r="L20" s="17"/>
      <c r="M20" s="17"/>
      <c r="N20" s="17"/>
      <c r="O20" s="17"/>
      <c r="P20" s="13"/>
      <c r="Q20" s="20"/>
    </row>
    <row r="21" spans="2:17" ht="7.5" customHeight="1" thickBot="1" x14ac:dyDescent="0.3"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6"/>
    </row>
  </sheetData>
  <mergeCells count="31">
    <mergeCell ref="B7:B8"/>
    <mergeCell ref="C7:D8"/>
    <mergeCell ref="E7:E8"/>
    <mergeCell ref="F7:F8"/>
    <mergeCell ref="G7:G8"/>
    <mergeCell ref="B2:Q2"/>
    <mergeCell ref="C3:F3"/>
    <mergeCell ref="C4:F4"/>
    <mergeCell ref="C6:J6"/>
    <mergeCell ref="K6:O6"/>
    <mergeCell ref="C10:D10"/>
    <mergeCell ref="H7:H8"/>
    <mergeCell ref="I7:I8"/>
    <mergeCell ref="J7:J8"/>
    <mergeCell ref="K7:K8"/>
    <mergeCell ref="N7:N8"/>
    <mergeCell ref="O7:O8"/>
    <mergeCell ref="P7:P8"/>
    <mergeCell ref="Q7:Q8"/>
    <mergeCell ref="C9:D9"/>
    <mergeCell ref="L7:L8"/>
    <mergeCell ref="M7:M8"/>
    <mergeCell ref="C17:D17"/>
    <mergeCell ref="C18:D18"/>
    <mergeCell ref="C19:D19"/>
    <mergeCell ref="C11:D11"/>
    <mergeCell ref="C12:D12"/>
    <mergeCell ref="C13:D13"/>
    <mergeCell ref="C14:D14"/>
    <mergeCell ref="C15:D15"/>
    <mergeCell ref="C16:D16"/>
  </mergeCells>
  <pageMargins left="0.7" right="0.7" top="0.75" bottom="0.75" header="0.3" footer="0.3"/>
  <pageSetup scale="71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ABF5EA-78A4-435D-9F14-C03A6513743D}">
  <sheetPr>
    <pageSetUpPr fitToPage="1"/>
  </sheetPr>
  <dimension ref="B1:AA21"/>
  <sheetViews>
    <sheetView zoomScale="85" zoomScaleNormal="85" workbookViewId="0">
      <selection activeCell="K20" sqref="K20"/>
    </sheetView>
  </sheetViews>
  <sheetFormatPr defaultColWidth="9.140625" defaultRowHeight="15" x14ac:dyDescent="0.25"/>
  <cols>
    <col min="1" max="1" width="1.42578125" style="1" customWidth="1"/>
    <col min="2" max="2" width="14.7109375" style="1" customWidth="1"/>
    <col min="3" max="3" width="4.140625" style="1" customWidth="1"/>
    <col min="4" max="4" width="5" style="1" customWidth="1"/>
    <col min="5" max="5" width="9.140625" style="1"/>
    <col min="6" max="6" width="12" style="1" customWidth="1"/>
    <col min="7" max="8" width="9.140625" style="1"/>
    <col min="9" max="9" width="11.140625" style="1" bestFit="1" customWidth="1"/>
    <col min="10" max="10" width="11.5703125" style="1" bestFit="1" customWidth="1"/>
    <col min="11" max="15" width="11" style="1" customWidth="1"/>
    <col min="16" max="16" width="9.140625" style="1"/>
    <col min="17" max="17" width="11" style="1" customWidth="1"/>
    <col min="18" max="18" width="9.140625" style="1"/>
    <col min="19" max="19" width="10.5703125" style="1" bestFit="1" customWidth="1"/>
    <col min="20" max="24" width="9.140625" style="1"/>
    <col min="25" max="25" width="10.5703125" style="1" bestFit="1" customWidth="1"/>
    <col min="26" max="26" width="9" style="1" bestFit="1" customWidth="1"/>
    <col min="27" max="27" width="10.5703125" style="1" bestFit="1" customWidth="1"/>
    <col min="28" max="16384" width="9.140625" style="1"/>
  </cols>
  <sheetData>
    <row r="1" spans="2:27" ht="7.5" customHeight="1" thickBot="1" x14ac:dyDescent="0.3"/>
    <row r="2" spans="2:27" ht="18.75" x14ac:dyDescent="0.3">
      <c r="B2" s="34" t="s">
        <v>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6"/>
    </row>
    <row r="3" spans="2:27" ht="22.5" customHeight="1" x14ac:dyDescent="0.25">
      <c r="B3" s="2" t="s">
        <v>1</v>
      </c>
      <c r="C3" s="37">
        <v>45150</v>
      </c>
      <c r="D3" s="38"/>
      <c r="E3" s="38"/>
      <c r="F3" s="38"/>
      <c r="G3" s="3"/>
      <c r="H3" s="3"/>
      <c r="I3" s="3"/>
      <c r="J3" s="3"/>
      <c r="K3" s="3"/>
      <c r="L3" s="3"/>
      <c r="M3" s="3"/>
      <c r="N3" s="3"/>
      <c r="O3" s="3"/>
      <c r="P3" s="3"/>
      <c r="Q3" s="4"/>
    </row>
    <row r="4" spans="2:27" ht="22.5" customHeight="1" x14ac:dyDescent="0.25">
      <c r="B4" s="2" t="s">
        <v>2</v>
      </c>
      <c r="C4" s="39">
        <v>45150</v>
      </c>
      <c r="D4" s="39"/>
      <c r="E4" s="39"/>
      <c r="F4" s="39"/>
      <c r="G4" s="3"/>
      <c r="H4" s="3"/>
      <c r="I4" s="3"/>
      <c r="J4" s="3"/>
      <c r="K4" s="3"/>
      <c r="L4" s="3"/>
      <c r="M4" s="3"/>
      <c r="N4" s="3"/>
      <c r="O4" s="3"/>
      <c r="P4" s="3"/>
      <c r="Q4" s="4"/>
    </row>
    <row r="5" spans="2:27" ht="7.5" customHeight="1" x14ac:dyDescent="0.25">
      <c r="B5" s="5"/>
      <c r="Q5" s="6"/>
    </row>
    <row r="6" spans="2:27" ht="15" customHeight="1" x14ac:dyDescent="0.25">
      <c r="B6" s="7"/>
      <c r="C6" s="40" t="s">
        <v>3</v>
      </c>
      <c r="D6" s="41"/>
      <c r="E6" s="41"/>
      <c r="F6" s="41"/>
      <c r="G6" s="41"/>
      <c r="H6" s="41"/>
      <c r="I6" s="41"/>
      <c r="J6" s="42"/>
      <c r="K6" s="40" t="s">
        <v>4</v>
      </c>
      <c r="L6" s="41"/>
      <c r="M6" s="41"/>
      <c r="N6" s="41"/>
      <c r="O6" s="42"/>
      <c r="P6" s="8"/>
      <c r="Q6" s="9"/>
    </row>
    <row r="7" spans="2:27" x14ac:dyDescent="0.25">
      <c r="B7" s="43" t="s">
        <v>5</v>
      </c>
      <c r="C7" s="45" t="s">
        <v>6</v>
      </c>
      <c r="D7" s="46"/>
      <c r="E7" s="29" t="s">
        <v>7</v>
      </c>
      <c r="F7" s="29" t="s">
        <v>8</v>
      </c>
      <c r="G7" s="29" t="s">
        <v>9</v>
      </c>
      <c r="H7" s="29" t="s">
        <v>10</v>
      </c>
      <c r="I7" s="29" t="s">
        <v>11</v>
      </c>
      <c r="J7" s="29" t="s">
        <v>12</v>
      </c>
      <c r="K7" s="29" t="s">
        <v>13</v>
      </c>
      <c r="L7" s="29" t="s">
        <v>14</v>
      </c>
      <c r="M7" s="29" t="s">
        <v>15</v>
      </c>
      <c r="N7" s="29" t="s">
        <v>16</v>
      </c>
      <c r="O7" s="29" t="s">
        <v>17</v>
      </c>
      <c r="P7" s="31" t="s">
        <v>18</v>
      </c>
      <c r="Q7" s="32" t="s">
        <v>19</v>
      </c>
    </row>
    <row r="8" spans="2:27" x14ac:dyDescent="0.25">
      <c r="B8" s="44"/>
      <c r="C8" s="47"/>
      <c r="D8" s="48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1"/>
      <c r="Q8" s="33"/>
    </row>
    <row r="9" spans="2:27" x14ac:dyDescent="0.25">
      <c r="B9" s="10" t="s">
        <v>21</v>
      </c>
      <c r="C9" s="27" t="s">
        <v>22</v>
      </c>
      <c r="D9" s="28"/>
      <c r="E9" s="21" t="s">
        <v>22</v>
      </c>
      <c r="F9" s="22">
        <v>4000</v>
      </c>
      <c r="G9" s="19" t="s">
        <v>22</v>
      </c>
      <c r="H9" s="21" t="s">
        <v>22</v>
      </c>
      <c r="I9" s="22" t="s">
        <v>22</v>
      </c>
      <c r="J9" s="17">
        <f>F9</f>
        <v>4000</v>
      </c>
      <c r="K9" s="17"/>
      <c r="L9" s="17"/>
      <c r="M9" s="17"/>
      <c r="N9" s="17"/>
      <c r="O9" s="17"/>
      <c r="P9" s="18"/>
      <c r="Q9" s="20"/>
    </row>
    <row r="10" spans="2:27" x14ac:dyDescent="0.25">
      <c r="B10" s="10" t="s">
        <v>21</v>
      </c>
      <c r="C10" s="27" t="s">
        <v>22</v>
      </c>
      <c r="D10" s="28"/>
      <c r="E10" s="21" t="s">
        <v>22</v>
      </c>
      <c r="F10" s="22">
        <v>4000</v>
      </c>
      <c r="G10" s="19" t="s">
        <v>22</v>
      </c>
      <c r="H10" s="21" t="s">
        <v>22</v>
      </c>
      <c r="I10" s="22" t="s">
        <v>22</v>
      </c>
      <c r="J10" s="17">
        <f>F10</f>
        <v>4000</v>
      </c>
      <c r="K10" s="17"/>
      <c r="L10" s="17"/>
      <c r="M10" s="17"/>
      <c r="N10" s="17"/>
      <c r="O10" s="17"/>
      <c r="P10" s="18"/>
      <c r="Q10" s="20"/>
    </row>
    <row r="11" spans="2:27" x14ac:dyDescent="0.25">
      <c r="B11" s="11" t="s">
        <v>23</v>
      </c>
      <c r="C11" s="27" t="s">
        <v>22</v>
      </c>
      <c r="D11" s="28"/>
      <c r="E11" s="21" t="s">
        <v>22</v>
      </c>
      <c r="F11" s="22">
        <f>SUM(F9:F10)</f>
        <v>8000</v>
      </c>
      <c r="G11" s="19" t="s">
        <v>22</v>
      </c>
      <c r="H11" s="21" t="s">
        <v>22</v>
      </c>
      <c r="I11" s="22">
        <v>0</v>
      </c>
      <c r="J11" s="17">
        <f>SUM(J9:J10)</f>
        <v>8000</v>
      </c>
      <c r="K11" s="17">
        <v>1129.7</v>
      </c>
      <c r="L11" s="17">
        <f>ROUND((J11*0.98)*0.05, 2)</f>
        <v>392</v>
      </c>
      <c r="M11" s="17">
        <f>ROUND(J11*0.062, 2)</f>
        <v>496</v>
      </c>
      <c r="N11" s="17">
        <f>ROUND(J11*0.0145, 2)</f>
        <v>116</v>
      </c>
      <c r="O11" s="17">
        <f>ROUND(J11*0.02, 2)</f>
        <v>160</v>
      </c>
      <c r="P11" s="18">
        <v>284</v>
      </c>
      <c r="Q11" s="20">
        <f>J11-K11-L11-M11-N11-O11</f>
        <v>5706.3</v>
      </c>
      <c r="S11" s="26"/>
    </row>
    <row r="12" spans="2:27" x14ac:dyDescent="0.25">
      <c r="B12" s="11"/>
      <c r="C12" s="27"/>
      <c r="D12" s="28"/>
      <c r="E12" s="21"/>
      <c r="F12" s="22"/>
      <c r="G12" s="19"/>
      <c r="H12" s="21"/>
      <c r="I12" s="22"/>
      <c r="J12" s="17"/>
      <c r="K12" s="17"/>
      <c r="L12" s="17"/>
      <c r="M12" s="17"/>
      <c r="N12" s="17"/>
      <c r="O12" s="17"/>
      <c r="P12" s="18"/>
      <c r="Q12" s="20"/>
      <c r="S12" s="26"/>
      <c r="Y12" s="26"/>
      <c r="Z12" s="26"/>
      <c r="AA12" s="26"/>
    </row>
    <row r="13" spans="2:27" x14ac:dyDescent="0.25">
      <c r="B13" s="23" t="s">
        <v>24</v>
      </c>
      <c r="C13" s="27">
        <v>40</v>
      </c>
      <c r="D13" s="28"/>
      <c r="E13" s="21">
        <v>14</v>
      </c>
      <c r="F13" s="22">
        <f>C13*E13</f>
        <v>560</v>
      </c>
      <c r="G13" s="19">
        <v>3</v>
      </c>
      <c r="H13" s="21">
        <f>E13*1.5</f>
        <v>21</v>
      </c>
      <c r="I13" s="22">
        <f>G13*H13</f>
        <v>63</v>
      </c>
      <c r="J13" s="17">
        <f>F13+I13</f>
        <v>623</v>
      </c>
      <c r="K13" s="17"/>
      <c r="L13" s="17"/>
      <c r="M13" s="17"/>
      <c r="N13" s="17"/>
      <c r="O13" s="17"/>
      <c r="P13" s="18"/>
      <c r="Q13" s="20"/>
      <c r="S13" s="26"/>
    </row>
    <row r="14" spans="2:27" x14ac:dyDescent="0.25">
      <c r="B14" s="23" t="s">
        <v>24</v>
      </c>
      <c r="C14" s="27">
        <v>40</v>
      </c>
      <c r="D14" s="28"/>
      <c r="E14" s="21">
        <v>14</v>
      </c>
      <c r="F14" s="22">
        <f>C14*E14</f>
        <v>560</v>
      </c>
      <c r="G14" s="19">
        <v>0</v>
      </c>
      <c r="H14" s="21">
        <f>E14*1.5</f>
        <v>21</v>
      </c>
      <c r="I14" s="22">
        <f>G14*H14</f>
        <v>0</v>
      </c>
      <c r="J14" s="17">
        <f>F14+I14</f>
        <v>560</v>
      </c>
      <c r="K14" s="17"/>
      <c r="L14" s="17"/>
      <c r="M14" s="17"/>
      <c r="N14" s="17"/>
      <c r="O14" s="17"/>
      <c r="P14" s="18"/>
      <c r="Q14" s="20"/>
    </row>
    <row r="15" spans="2:27" x14ac:dyDescent="0.25">
      <c r="B15" s="11" t="s">
        <v>25</v>
      </c>
      <c r="C15" s="27">
        <f>SUM(C13:D14)</f>
        <v>80</v>
      </c>
      <c r="D15" s="28"/>
      <c r="E15" s="25">
        <v>14</v>
      </c>
      <c r="F15" s="24">
        <f t="shared" ref="F15:J15" si="0">SUM(F13:F14)</f>
        <v>1120</v>
      </c>
      <c r="G15" s="19">
        <f t="shared" si="0"/>
        <v>3</v>
      </c>
      <c r="H15" s="25">
        <v>21</v>
      </c>
      <c r="I15" s="24">
        <f t="shared" si="0"/>
        <v>63</v>
      </c>
      <c r="J15" s="24">
        <f t="shared" si="0"/>
        <v>1183</v>
      </c>
      <c r="K15" s="17">
        <v>90</v>
      </c>
      <c r="L15" s="17">
        <f>ROUND((J15)*0.05, 2)</f>
        <v>59.15</v>
      </c>
      <c r="M15" s="17">
        <f>ROUND(J15*0.062, 2)</f>
        <v>73.349999999999994</v>
      </c>
      <c r="N15" s="17">
        <f>ROUND(J15*0.0145, 2)</f>
        <v>17.149999999999999</v>
      </c>
      <c r="O15" s="17">
        <v>0</v>
      </c>
      <c r="P15" s="18">
        <v>285</v>
      </c>
      <c r="Q15" s="20">
        <f>J15-K15-L15-M15-N15-O15</f>
        <v>943.34999999999991</v>
      </c>
    </row>
    <row r="16" spans="2:27" x14ac:dyDescent="0.25">
      <c r="B16" s="10"/>
      <c r="C16" s="27"/>
      <c r="D16" s="28"/>
      <c r="E16" s="21"/>
      <c r="F16" s="22"/>
      <c r="G16" s="19"/>
      <c r="H16" s="21"/>
      <c r="I16" s="22"/>
      <c r="J16" s="17"/>
      <c r="K16" s="17"/>
      <c r="L16" s="17"/>
      <c r="M16" s="17"/>
      <c r="N16" s="17"/>
      <c r="O16" s="17"/>
      <c r="P16" s="18"/>
      <c r="Q16" s="20"/>
    </row>
    <row r="17" spans="2:17" x14ac:dyDescent="0.25">
      <c r="B17" s="23" t="s">
        <v>26</v>
      </c>
      <c r="C17" s="27">
        <v>40</v>
      </c>
      <c r="D17" s="28"/>
      <c r="E17" s="21">
        <v>12</v>
      </c>
      <c r="F17" s="22">
        <f>C17*E17</f>
        <v>480</v>
      </c>
      <c r="G17" s="19">
        <v>1</v>
      </c>
      <c r="H17" s="21">
        <f>E17*1.5</f>
        <v>18</v>
      </c>
      <c r="I17" s="22">
        <f>G17*H17</f>
        <v>18</v>
      </c>
      <c r="J17" s="17">
        <f>F17+I17</f>
        <v>498</v>
      </c>
      <c r="K17" s="17"/>
      <c r="L17" s="17"/>
      <c r="M17" s="17"/>
      <c r="N17" s="17"/>
      <c r="O17" s="17"/>
      <c r="P17" s="18"/>
      <c r="Q17" s="20"/>
    </row>
    <row r="18" spans="2:17" x14ac:dyDescent="0.25">
      <c r="B18" s="23" t="s">
        <v>26</v>
      </c>
      <c r="C18" s="27">
        <v>36</v>
      </c>
      <c r="D18" s="28"/>
      <c r="E18" s="21">
        <v>12</v>
      </c>
      <c r="F18" s="22">
        <f>C18*E18</f>
        <v>432</v>
      </c>
      <c r="G18" s="19">
        <v>0</v>
      </c>
      <c r="H18" s="21">
        <f>E18*1.5</f>
        <v>18</v>
      </c>
      <c r="I18" s="22">
        <f>G18*H18</f>
        <v>0</v>
      </c>
      <c r="J18" s="17">
        <f>F18+I18</f>
        <v>432</v>
      </c>
      <c r="K18" s="17"/>
      <c r="L18" s="17"/>
      <c r="M18" s="17"/>
      <c r="N18" s="17"/>
      <c r="O18" s="17"/>
      <c r="P18" s="18"/>
      <c r="Q18" s="20"/>
    </row>
    <row r="19" spans="2:17" x14ac:dyDescent="0.25">
      <c r="B19" s="11" t="s">
        <v>27</v>
      </c>
      <c r="C19" s="27">
        <f>SUM(C17:D18)</f>
        <v>76</v>
      </c>
      <c r="D19" s="28"/>
      <c r="E19" s="25">
        <v>12</v>
      </c>
      <c r="F19" s="24">
        <f t="shared" ref="F19:G19" si="1">SUM(F17:F18)</f>
        <v>912</v>
      </c>
      <c r="G19" s="19">
        <f t="shared" si="1"/>
        <v>1</v>
      </c>
      <c r="H19" s="25">
        <v>18</v>
      </c>
      <c r="I19" s="24">
        <f t="shared" ref="I19:J19" si="2">SUM(I17:I18)</f>
        <v>18</v>
      </c>
      <c r="J19" s="24">
        <f t="shared" si="2"/>
        <v>930</v>
      </c>
      <c r="K19" s="17">
        <v>0</v>
      </c>
      <c r="L19" s="17">
        <f>ROUND((J19)*0.05, 2)</f>
        <v>46.5</v>
      </c>
      <c r="M19" s="17">
        <f>ROUND(J19*0.062, 2)</f>
        <v>57.66</v>
      </c>
      <c r="N19" s="17">
        <f>ROUND(J19*0.0145, 2)</f>
        <v>13.49</v>
      </c>
      <c r="O19" s="17">
        <v>0</v>
      </c>
      <c r="P19" s="18">
        <v>286</v>
      </c>
      <c r="Q19" s="20">
        <f>J19-K19-L19-M19-N19-O19</f>
        <v>812.35</v>
      </c>
    </row>
    <row r="20" spans="2:17" x14ac:dyDescent="0.25">
      <c r="B20" s="11" t="s">
        <v>20</v>
      </c>
      <c r="C20" s="12"/>
      <c r="D20" s="12"/>
      <c r="E20" s="12"/>
      <c r="F20" s="17">
        <f>F11+F15+F19</f>
        <v>10032</v>
      </c>
      <c r="G20" s="12"/>
      <c r="H20" s="12"/>
      <c r="I20" s="17">
        <f>I11+I15+I19</f>
        <v>81</v>
      </c>
      <c r="J20" s="17">
        <f>J11+J15+J19</f>
        <v>10113</v>
      </c>
      <c r="K20" s="17"/>
      <c r="L20" s="17"/>
      <c r="M20" s="17"/>
      <c r="N20" s="17"/>
      <c r="O20" s="17"/>
      <c r="P20" s="13"/>
      <c r="Q20" s="20"/>
    </row>
    <row r="21" spans="2:17" ht="7.5" customHeight="1" thickBot="1" x14ac:dyDescent="0.3"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6"/>
    </row>
  </sheetData>
  <mergeCells count="31">
    <mergeCell ref="B7:B8"/>
    <mergeCell ref="C7:D8"/>
    <mergeCell ref="E7:E8"/>
    <mergeCell ref="F7:F8"/>
    <mergeCell ref="G7:G8"/>
    <mergeCell ref="B2:Q2"/>
    <mergeCell ref="C3:F3"/>
    <mergeCell ref="C4:F4"/>
    <mergeCell ref="C6:J6"/>
    <mergeCell ref="K6:O6"/>
    <mergeCell ref="C10:D10"/>
    <mergeCell ref="H7:H8"/>
    <mergeCell ref="I7:I8"/>
    <mergeCell ref="J7:J8"/>
    <mergeCell ref="K7:K8"/>
    <mergeCell ref="N7:N8"/>
    <mergeCell ref="O7:O8"/>
    <mergeCell ref="P7:P8"/>
    <mergeCell ref="Q7:Q8"/>
    <mergeCell ref="C9:D9"/>
    <mergeCell ref="L7:L8"/>
    <mergeCell ref="M7:M8"/>
    <mergeCell ref="C17:D17"/>
    <mergeCell ref="C18:D18"/>
    <mergeCell ref="C19:D19"/>
    <mergeCell ref="C11:D11"/>
    <mergeCell ref="C12:D12"/>
    <mergeCell ref="C13:D13"/>
    <mergeCell ref="C14:D14"/>
    <mergeCell ref="C15:D15"/>
    <mergeCell ref="C16:D16"/>
  </mergeCells>
  <pageMargins left="0.7" right="0.7" top="0.75" bottom="0.75" header="0.3" footer="0.3"/>
  <pageSetup scale="71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502BC-E008-41B6-8240-54B155188297}">
  <sheetPr>
    <pageSetUpPr fitToPage="1"/>
  </sheetPr>
  <dimension ref="B1:AA21"/>
  <sheetViews>
    <sheetView zoomScale="85" zoomScaleNormal="85" workbookViewId="0">
      <selection activeCell="K20" sqref="K20"/>
    </sheetView>
  </sheetViews>
  <sheetFormatPr defaultColWidth="9.140625" defaultRowHeight="15" x14ac:dyDescent="0.25"/>
  <cols>
    <col min="1" max="1" width="1.42578125" style="1" customWidth="1"/>
    <col min="2" max="2" width="14.7109375" style="1" customWidth="1"/>
    <col min="3" max="3" width="4.140625" style="1" customWidth="1"/>
    <col min="4" max="4" width="5" style="1" customWidth="1"/>
    <col min="5" max="5" width="9.140625" style="1"/>
    <col min="6" max="6" width="11.7109375" style="1" customWidth="1"/>
    <col min="7" max="8" width="9.140625" style="1"/>
    <col min="9" max="9" width="11.140625" style="1" bestFit="1" customWidth="1"/>
    <col min="10" max="10" width="11.5703125" style="1" bestFit="1" customWidth="1"/>
    <col min="11" max="15" width="11" style="1" customWidth="1"/>
    <col min="16" max="16" width="9.140625" style="1"/>
    <col min="17" max="17" width="11" style="1" customWidth="1"/>
    <col min="18" max="18" width="9.140625" style="1"/>
    <col min="19" max="19" width="10.5703125" style="1" bestFit="1" customWidth="1"/>
    <col min="20" max="24" width="9.140625" style="1"/>
    <col min="25" max="25" width="10.5703125" style="1" bestFit="1" customWidth="1"/>
    <col min="26" max="26" width="9" style="1" bestFit="1" customWidth="1"/>
    <col min="27" max="27" width="10.5703125" style="1" bestFit="1" customWidth="1"/>
    <col min="28" max="16384" width="9.140625" style="1"/>
  </cols>
  <sheetData>
    <row r="1" spans="2:27" ht="7.5" customHeight="1" thickBot="1" x14ac:dyDescent="0.3"/>
    <row r="2" spans="2:27" ht="18.75" x14ac:dyDescent="0.3">
      <c r="B2" s="34" t="s">
        <v>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6"/>
    </row>
    <row r="3" spans="2:27" ht="22.5" customHeight="1" x14ac:dyDescent="0.25">
      <c r="B3" s="2" t="s">
        <v>1</v>
      </c>
      <c r="C3" s="37">
        <v>45164</v>
      </c>
      <c r="D3" s="38"/>
      <c r="E3" s="38"/>
      <c r="F3" s="38"/>
      <c r="G3" s="3"/>
      <c r="H3" s="3"/>
      <c r="I3" s="3"/>
      <c r="J3" s="3"/>
      <c r="K3" s="3"/>
      <c r="L3" s="3"/>
      <c r="M3" s="3"/>
      <c r="N3" s="3"/>
      <c r="O3" s="3"/>
      <c r="P3" s="3"/>
      <c r="Q3" s="4"/>
    </row>
    <row r="4" spans="2:27" ht="22.5" customHeight="1" x14ac:dyDescent="0.25">
      <c r="B4" s="2" t="s">
        <v>2</v>
      </c>
      <c r="C4" s="39">
        <v>45164</v>
      </c>
      <c r="D4" s="39"/>
      <c r="E4" s="39"/>
      <c r="F4" s="39"/>
      <c r="G4" s="3"/>
      <c r="H4" s="3"/>
      <c r="I4" s="3"/>
      <c r="J4" s="3"/>
      <c r="K4" s="3"/>
      <c r="L4" s="3"/>
      <c r="M4" s="3"/>
      <c r="N4" s="3"/>
      <c r="O4" s="3"/>
      <c r="P4" s="3"/>
      <c r="Q4" s="4"/>
    </row>
    <row r="5" spans="2:27" ht="7.5" customHeight="1" x14ac:dyDescent="0.25">
      <c r="B5" s="5"/>
      <c r="Q5" s="6"/>
    </row>
    <row r="6" spans="2:27" ht="15" customHeight="1" x14ac:dyDescent="0.25">
      <c r="B6" s="7"/>
      <c r="C6" s="40" t="s">
        <v>3</v>
      </c>
      <c r="D6" s="41"/>
      <c r="E6" s="41"/>
      <c r="F6" s="41"/>
      <c r="G6" s="41"/>
      <c r="H6" s="41"/>
      <c r="I6" s="41"/>
      <c r="J6" s="42"/>
      <c r="K6" s="40" t="s">
        <v>4</v>
      </c>
      <c r="L6" s="41"/>
      <c r="M6" s="41"/>
      <c r="N6" s="41"/>
      <c r="O6" s="42"/>
      <c r="P6" s="8"/>
      <c r="Q6" s="9"/>
    </row>
    <row r="7" spans="2:27" x14ac:dyDescent="0.25">
      <c r="B7" s="43" t="s">
        <v>5</v>
      </c>
      <c r="C7" s="45" t="s">
        <v>6</v>
      </c>
      <c r="D7" s="46"/>
      <c r="E7" s="29" t="s">
        <v>7</v>
      </c>
      <c r="F7" s="29" t="s">
        <v>8</v>
      </c>
      <c r="G7" s="29" t="s">
        <v>9</v>
      </c>
      <c r="H7" s="29" t="s">
        <v>10</v>
      </c>
      <c r="I7" s="29" t="s">
        <v>11</v>
      </c>
      <c r="J7" s="29" t="s">
        <v>12</v>
      </c>
      <c r="K7" s="29" t="s">
        <v>13</v>
      </c>
      <c r="L7" s="29" t="s">
        <v>14</v>
      </c>
      <c r="M7" s="29" t="s">
        <v>15</v>
      </c>
      <c r="N7" s="29" t="s">
        <v>16</v>
      </c>
      <c r="O7" s="29" t="s">
        <v>17</v>
      </c>
      <c r="P7" s="31" t="s">
        <v>18</v>
      </c>
      <c r="Q7" s="32" t="s">
        <v>19</v>
      </c>
    </row>
    <row r="8" spans="2:27" x14ac:dyDescent="0.25">
      <c r="B8" s="44"/>
      <c r="C8" s="47"/>
      <c r="D8" s="48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1"/>
      <c r="Q8" s="33"/>
    </row>
    <row r="9" spans="2:27" x14ac:dyDescent="0.25">
      <c r="B9" s="10" t="s">
        <v>21</v>
      </c>
      <c r="C9" s="27" t="s">
        <v>22</v>
      </c>
      <c r="D9" s="28"/>
      <c r="E9" s="21" t="s">
        <v>22</v>
      </c>
      <c r="F9" s="22">
        <v>4000</v>
      </c>
      <c r="G9" s="19" t="s">
        <v>22</v>
      </c>
      <c r="H9" s="21" t="s">
        <v>22</v>
      </c>
      <c r="I9" s="22" t="s">
        <v>22</v>
      </c>
      <c r="J9" s="17">
        <f>F9</f>
        <v>4000</v>
      </c>
      <c r="K9" s="17"/>
      <c r="L9" s="17"/>
      <c r="M9" s="17"/>
      <c r="N9" s="17"/>
      <c r="O9" s="17"/>
      <c r="P9" s="18"/>
      <c r="Q9" s="20"/>
    </row>
    <row r="10" spans="2:27" x14ac:dyDescent="0.25">
      <c r="B10" s="10" t="s">
        <v>21</v>
      </c>
      <c r="C10" s="27" t="s">
        <v>22</v>
      </c>
      <c r="D10" s="28"/>
      <c r="E10" s="21" t="s">
        <v>22</v>
      </c>
      <c r="F10" s="22">
        <v>4000</v>
      </c>
      <c r="G10" s="19" t="s">
        <v>22</v>
      </c>
      <c r="H10" s="21" t="s">
        <v>22</v>
      </c>
      <c r="I10" s="22" t="s">
        <v>22</v>
      </c>
      <c r="J10" s="17">
        <f>F10</f>
        <v>4000</v>
      </c>
      <c r="K10" s="17"/>
      <c r="L10" s="17"/>
      <c r="M10" s="17"/>
      <c r="N10" s="17"/>
      <c r="O10" s="17"/>
      <c r="P10" s="18"/>
      <c r="Q10" s="20"/>
    </row>
    <row r="11" spans="2:27" x14ac:dyDescent="0.25">
      <c r="B11" s="11" t="s">
        <v>23</v>
      </c>
      <c r="C11" s="27" t="s">
        <v>22</v>
      </c>
      <c r="D11" s="28"/>
      <c r="E11" s="21" t="s">
        <v>22</v>
      </c>
      <c r="F11" s="22">
        <f>SUM(F9:F10)</f>
        <v>8000</v>
      </c>
      <c r="G11" s="19" t="s">
        <v>22</v>
      </c>
      <c r="H11" s="21" t="s">
        <v>22</v>
      </c>
      <c r="I11" s="22">
        <v>0</v>
      </c>
      <c r="J11" s="17">
        <f>SUM(J9:J10)</f>
        <v>8000</v>
      </c>
      <c r="K11" s="17">
        <v>1129.7</v>
      </c>
      <c r="L11" s="17">
        <f>ROUND((J11*0.98)*0.05, 2)</f>
        <v>392</v>
      </c>
      <c r="M11" s="17">
        <f>ROUND(J11*0.062, 2)</f>
        <v>496</v>
      </c>
      <c r="N11" s="17">
        <f>ROUND(J11*0.0145, 2)</f>
        <v>116</v>
      </c>
      <c r="O11" s="17">
        <f>ROUND(J11*0.02, 2)</f>
        <v>160</v>
      </c>
      <c r="P11" s="18">
        <v>287</v>
      </c>
      <c r="Q11" s="20">
        <f>J11-K11-L11-M11-N11-O11</f>
        <v>5706.3</v>
      </c>
      <c r="S11" s="26"/>
    </row>
    <row r="12" spans="2:27" x14ac:dyDescent="0.25">
      <c r="B12" s="11"/>
      <c r="C12" s="27"/>
      <c r="D12" s="28"/>
      <c r="E12" s="21"/>
      <c r="F12" s="22"/>
      <c r="G12" s="19"/>
      <c r="H12" s="21"/>
      <c r="I12" s="22"/>
      <c r="J12" s="17"/>
      <c r="K12" s="17"/>
      <c r="L12" s="17"/>
      <c r="M12" s="17"/>
      <c r="N12" s="17"/>
      <c r="O12" s="17"/>
      <c r="P12" s="18"/>
      <c r="Q12" s="20"/>
      <c r="S12" s="26"/>
      <c r="Y12" s="26"/>
      <c r="Z12" s="26"/>
      <c r="AA12" s="26"/>
    </row>
    <row r="13" spans="2:27" x14ac:dyDescent="0.25">
      <c r="B13" s="23" t="s">
        <v>24</v>
      </c>
      <c r="C13" s="27">
        <v>40</v>
      </c>
      <c r="D13" s="28"/>
      <c r="E13" s="21">
        <v>14</v>
      </c>
      <c r="F13" s="22">
        <f>C13*E13</f>
        <v>560</v>
      </c>
      <c r="G13" s="19">
        <v>0</v>
      </c>
      <c r="H13" s="21">
        <f>E13*1.5</f>
        <v>21</v>
      </c>
      <c r="I13" s="22">
        <f>G13*H13</f>
        <v>0</v>
      </c>
      <c r="J13" s="17">
        <f>F13+I13</f>
        <v>560</v>
      </c>
      <c r="K13" s="17"/>
      <c r="L13" s="17"/>
      <c r="M13" s="17"/>
      <c r="N13" s="17"/>
      <c r="O13" s="17"/>
      <c r="P13" s="18"/>
      <c r="Q13" s="20"/>
      <c r="S13" s="26"/>
    </row>
    <row r="14" spans="2:27" x14ac:dyDescent="0.25">
      <c r="B14" s="23" t="s">
        <v>24</v>
      </c>
      <c r="C14" s="27">
        <v>40</v>
      </c>
      <c r="D14" s="28"/>
      <c r="E14" s="21">
        <v>14</v>
      </c>
      <c r="F14" s="22">
        <f>C14*E14</f>
        <v>560</v>
      </c>
      <c r="G14" s="19">
        <v>1</v>
      </c>
      <c r="H14" s="21">
        <f>E14*1.5</f>
        <v>21</v>
      </c>
      <c r="I14" s="22">
        <f>G14*H14</f>
        <v>21</v>
      </c>
      <c r="J14" s="17">
        <f>F14+I14</f>
        <v>581</v>
      </c>
      <c r="K14" s="17"/>
      <c r="L14" s="17"/>
      <c r="M14" s="17"/>
      <c r="N14" s="17"/>
      <c r="O14" s="17"/>
      <c r="P14" s="18"/>
      <c r="Q14" s="20"/>
    </row>
    <row r="15" spans="2:27" x14ac:dyDescent="0.25">
      <c r="B15" s="11" t="s">
        <v>25</v>
      </c>
      <c r="C15" s="27">
        <f>SUM(C13:D14)</f>
        <v>80</v>
      </c>
      <c r="D15" s="28"/>
      <c r="E15" s="25">
        <v>14</v>
      </c>
      <c r="F15" s="24">
        <f t="shared" ref="F15:J15" si="0">SUM(F13:F14)</f>
        <v>1120</v>
      </c>
      <c r="G15" s="19">
        <f t="shared" si="0"/>
        <v>1</v>
      </c>
      <c r="H15" s="25">
        <v>21</v>
      </c>
      <c r="I15" s="24">
        <f t="shared" si="0"/>
        <v>21</v>
      </c>
      <c r="J15" s="24">
        <f t="shared" si="0"/>
        <v>1141</v>
      </c>
      <c r="K15" s="17">
        <v>83</v>
      </c>
      <c r="L15" s="17">
        <f>ROUND((J15)*0.05, 2)</f>
        <v>57.05</v>
      </c>
      <c r="M15" s="17">
        <f>ROUND(J15*0.062, 2)</f>
        <v>70.739999999999995</v>
      </c>
      <c r="N15" s="17">
        <f>ROUND(J15*0.0145, 2)</f>
        <v>16.54</v>
      </c>
      <c r="O15" s="17">
        <v>0</v>
      </c>
      <c r="P15" s="18">
        <v>288</v>
      </c>
      <c r="Q15" s="20">
        <f>J15-K15-L15-M15-N15-O15</f>
        <v>913.67000000000007</v>
      </c>
    </row>
    <row r="16" spans="2:27" x14ac:dyDescent="0.25">
      <c r="B16" s="10"/>
      <c r="C16" s="27"/>
      <c r="D16" s="28"/>
      <c r="E16" s="21"/>
      <c r="F16" s="22"/>
      <c r="G16" s="19"/>
      <c r="H16" s="21"/>
      <c r="I16" s="22"/>
      <c r="J16" s="17"/>
      <c r="K16" s="17"/>
      <c r="L16" s="17"/>
      <c r="M16" s="17"/>
      <c r="N16" s="17"/>
      <c r="O16" s="17"/>
      <c r="P16" s="18"/>
      <c r="Q16" s="20"/>
    </row>
    <row r="17" spans="2:17" x14ac:dyDescent="0.25">
      <c r="B17" s="23" t="s">
        <v>26</v>
      </c>
      <c r="C17" s="27">
        <v>40</v>
      </c>
      <c r="D17" s="28"/>
      <c r="E17" s="21">
        <v>12</v>
      </c>
      <c r="F17" s="22">
        <f>C17*E17</f>
        <v>480</v>
      </c>
      <c r="G17" s="19">
        <v>1</v>
      </c>
      <c r="H17" s="21">
        <f>E17*1.5</f>
        <v>18</v>
      </c>
      <c r="I17" s="22">
        <f>G17*H17</f>
        <v>18</v>
      </c>
      <c r="J17" s="17">
        <f>F17+I17</f>
        <v>498</v>
      </c>
      <c r="K17" s="17"/>
      <c r="L17" s="17"/>
      <c r="M17" s="17"/>
      <c r="N17" s="17"/>
      <c r="O17" s="17"/>
      <c r="P17" s="18"/>
      <c r="Q17" s="20"/>
    </row>
    <row r="18" spans="2:17" x14ac:dyDescent="0.25">
      <c r="B18" s="23" t="s">
        <v>26</v>
      </c>
      <c r="C18" s="27">
        <v>40</v>
      </c>
      <c r="D18" s="28"/>
      <c r="E18" s="21">
        <v>12</v>
      </c>
      <c r="F18" s="22">
        <f>C18*E18</f>
        <v>480</v>
      </c>
      <c r="G18" s="19">
        <v>1</v>
      </c>
      <c r="H18" s="21">
        <f>E18*1.5</f>
        <v>18</v>
      </c>
      <c r="I18" s="22">
        <f>G18*H18</f>
        <v>18</v>
      </c>
      <c r="J18" s="17">
        <f>F18+I18</f>
        <v>498</v>
      </c>
      <c r="K18" s="17"/>
      <c r="L18" s="17"/>
      <c r="M18" s="17"/>
      <c r="N18" s="17"/>
      <c r="O18" s="17"/>
      <c r="P18" s="18"/>
      <c r="Q18" s="20"/>
    </row>
    <row r="19" spans="2:17" x14ac:dyDescent="0.25">
      <c r="B19" s="11" t="s">
        <v>27</v>
      </c>
      <c r="C19" s="27">
        <f>SUM(C17:D18)</f>
        <v>80</v>
      </c>
      <c r="D19" s="28"/>
      <c r="E19" s="25">
        <v>12</v>
      </c>
      <c r="F19" s="24">
        <f t="shared" ref="F19:G19" si="1">SUM(F17:F18)</f>
        <v>960</v>
      </c>
      <c r="G19" s="19">
        <f t="shared" si="1"/>
        <v>2</v>
      </c>
      <c r="H19" s="25">
        <v>18</v>
      </c>
      <c r="I19" s="24">
        <f t="shared" ref="I19:J19" si="2">SUM(I17:I18)</f>
        <v>36</v>
      </c>
      <c r="J19" s="24">
        <f t="shared" si="2"/>
        <v>996</v>
      </c>
      <c r="K19" s="17">
        <v>0</v>
      </c>
      <c r="L19" s="17">
        <f>ROUND((J19)*0.05, 2)</f>
        <v>49.8</v>
      </c>
      <c r="M19" s="17">
        <f>ROUND(J19*0.062, 2)</f>
        <v>61.75</v>
      </c>
      <c r="N19" s="17">
        <f>ROUND(J19*0.0145, 2)</f>
        <v>14.44</v>
      </c>
      <c r="O19" s="17">
        <v>0</v>
      </c>
      <c r="P19" s="18">
        <v>289</v>
      </c>
      <c r="Q19" s="20">
        <f>J19-K19-L19-M19-N19-O19</f>
        <v>870.01</v>
      </c>
    </row>
    <row r="20" spans="2:17" x14ac:dyDescent="0.25">
      <c r="B20" s="11" t="s">
        <v>20</v>
      </c>
      <c r="C20" s="12"/>
      <c r="D20" s="12"/>
      <c r="E20" s="12"/>
      <c r="F20" s="17">
        <f>F11+F15+F19</f>
        <v>10080</v>
      </c>
      <c r="G20" s="12"/>
      <c r="H20" s="12"/>
      <c r="I20" s="17">
        <f>I11+I15+I19</f>
        <v>57</v>
      </c>
      <c r="J20" s="17">
        <f>J11+J15+J19</f>
        <v>10137</v>
      </c>
      <c r="K20" s="17"/>
      <c r="L20" s="17"/>
      <c r="M20" s="17"/>
      <c r="N20" s="17"/>
      <c r="O20" s="17"/>
      <c r="P20" s="13"/>
      <c r="Q20" s="20"/>
    </row>
    <row r="21" spans="2:17" ht="7.5" customHeight="1" thickBot="1" x14ac:dyDescent="0.3"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6"/>
    </row>
  </sheetData>
  <mergeCells count="31">
    <mergeCell ref="B7:B8"/>
    <mergeCell ref="C7:D8"/>
    <mergeCell ref="E7:E8"/>
    <mergeCell ref="F7:F8"/>
    <mergeCell ref="G7:G8"/>
    <mergeCell ref="B2:Q2"/>
    <mergeCell ref="C3:F3"/>
    <mergeCell ref="C4:F4"/>
    <mergeCell ref="C6:J6"/>
    <mergeCell ref="K6:O6"/>
    <mergeCell ref="C10:D10"/>
    <mergeCell ref="H7:H8"/>
    <mergeCell ref="I7:I8"/>
    <mergeCell ref="J7:J8"/>
    <mergeCell ref="K7:K8"/>
    <mergeCell ref="N7:N8"/>
    <mergeCell ref="O7:O8"/>
    <mergeCell ref="P7:P8"/>
    <mergeCell ref="Q7:Q8"/>
    <mergeCell ref="C9:D9"/>
    <mergeCell ref="L7:L8"/>
    <mergeCell ref="M7:M8"/>
    <mergeCell ref="C17:D17"/>
    <mergeCell ref="C18:D18"/>
    <mergeCell ref="C19:D19"/>
    <mergeCell ref="C11:D11"/>
    <mergeCell ref="C12:D12"/>
    <mergeCell ref="C13:D13"/>
    <mergeCell ref="C14:D14"/>
    <mergeCell ref="C15:D15"/>
    <mergeCell ref="C16:D16"/>
  </mergeCells>
  <pageMargins left="0.7" right="0.7" top="0.75" bottom="0.75" header="0.3" footer="0.3"/>
  <pageSetup scale="71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BCD62-7D7E-41D4-8A7E-502492F3A3D1}">
  <sheetPr>
    <pageSetUpPr fitToPage="1"/>
  </sheetPr>
  <dimension ref="B1:AA21"/>
  <sheetViews>
    <sheetView zoomScale="85" zoomScaleNormal="85" workbookViewId="0">
      <selection activeCell="K20" sqref="K20"/>
    </sheetView>
  </sheetViews>
  <sheetFormatPr defaultColWidth="9.140625" defaultRowHeight="15" x14ac:dyDescent="0.25"/>
  <cols>
    <col min="1" max="1" width="1.42578125" style="1" customWidth="1"/>
    <col min="2" max="2" width="14.7109375" style="1" customWidth="1"/>
    <col min="3" max="3" width="4.140625" style="1" customWidth="1"/>
    <col min="4" max="4" width="5" style="1" customWidth="1"/>
    <col min="5" max="5" width="9.140625" style="1"/>
    <col min="6" max="6" width="11.140625" style="1" bestFit="1" customWidth="1"/>
    <col min="7" max="8" width="9.140625" style="1"/>
    <col min="9" max="9" width="11.140625" style="1" bestFit="1" customWidth="1"/>
    <col min="10" max="10" width="11.5703125" style="1" bestFit="1" customWidth="1"/>
    <col min="11" max="15" width="11" style="1" customWidth="1"/>
    <col min="16" max="16" width="9.140625" style="1"/>
    <col min="17" max="17" width="11" style="1" customWidth="1"/>
    <col min="18" max="18" width="9.140625" style="1"/>
    <col min="19" max="19" width="10.5703125" style="1" bestFit="1" customWidth="1"/>
    <col min="20" max="24" width="9.140625" style="1"/>
    <col min="25" max="25" width="10.5703125" style="1" bestFit="1" customWidth="1"/>
    <col min="26" max="26" width="9" style="1" bestFit="1" customWidth="1"/>
    <col min="27" max="27" width="10.5703125" style="1" bestFit="1" customWidth="1"/>
    <col min="28" max="16384" width="9.140625" style="1"/>
  </cols>
  <sheetData>
    <row r="1" spans="2:27" ht="7.5" customHeight="1" thickBot="1" x14ac:dyDescent="0.3"/>
    <row r="2" spans="2:27" ht="18.75" x14ac:dyDescent="0.3">
      <c r="B2" s="34" t="s">
        <v>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6"/>
    </row>
    <row r="3" spans="2:27" ht="22.5" customHeight="1" x14ac:dyDescent="0.25">
      <c r="B3" s="2" t="s">
        <v>1</v>
      </c>
      <c r="C3" s="37">
        <v>45178</v>
      </c>
      <c r="D3" s="38"/>
      <c r="E3" s="38"/>
      <c r="F3" s="38"/>
      <c r="G3" s="3"/>
      <c r="H3" s="3"/>
      <c r="I3" s="3"/>
      <c r="J3" s="3"/>
      <c r="K3" s="3"/>
      <c r="L3" s="3"/>
      <c r="M3" s="3"/>
      <c r="N3" s="3"/>
      <c r="O3" s="3"/>
      <c r="P3" s="3"/>
      <c r="Q3" s="4"/>
    </row>
    <row r="4" spans="2:27" ht="22.5" customHeight="1" x14ac:dyDescent="0.25">
      <c r="B4" s="2" t="s">
        <v>2</v>
      </c>
      <c r="C4" s="39">
        <v>45178</v>
      </c>
      <c r="D4" s="39"/>
      <c r="E4" s="39"/>
      <c r="F4" s="39"/>
      <c r="G4" s="3"/>
      <c r="H4" s="3"/>
      <c r="I4" s="3"/>
      <c r="J4" s="3"/>
      <c r="K4" s="3"/>
      <c r="L4" s="3"/>
      <c r="M4" s="3"/>
      <c r="N4" s="3"/>
      <c r="O4" s="3"/>
      <c r="P4" s="3"/>
      <c r="Q4" s="4"/>
    </row>
    <row r="5" spans="2:27" ht="7.5" customHeight="1" x14ac:dyDescent="0.25">
      <c r="B5" s="5"/>
      <c r="Q5" s="6"/>
    </row>
    <row r="6" spans="2:27" ht="15" customHeight="1" x14ac:dyDescent="0.25">
      <c r="B6" s="7"/>
      <c r="C6" s="40" t="s">
        <v>3</v>
      </c>
      <c r="D6" s="41"/>
      <c r="E6" s="41"/>
      <c r="F6" s="41"/>
      <c r="G6" s="41"/>
      <c r="H6" s="41"/>
      <c r="I6" s="41"/>
      <c r="J6" s="42"/>
      <c r="K6" s="40" t="s">
        <v>4</v>
      </c>
      <c r="L6" s="41"/>
      <c r="M6" s="41"/>
      <c r="N6" s="41"/>
      <c r="O6" s="42"/>
      <c r="P6" s="8"/>
      <c r="Q6" s="9"/>
    </row>
    <row r="7" spans="2:27" x14ac:dyDescent="0.25">
      <c r="B7" s="43" t="s">
        <v>5</v>
      </c>
      <c r="C7" s="45" t="s">
        <v>6</v>
      </c>
      <c r="D7" s="46"/>
      <c r="E7" s="29" t="s">
        <v>7</v>
      </c>
      <c r="F7" s="29" t="s">
        <v>8</v>
      </c>
      <c r="G7" s="29" t="s">
        <v>9</v>
      </c>
      <c r="H7" s="29" t="s">
        <v>10</v>
      </c>
      <c r="I7" s="29" t="s">
        <v>11</v>
      </c>
      <c r="J7" s="29" t="s">
        <v>12</v>
      </c>
      <c r="K7" s="29" t="s">
        <v>13</v>
      </c>
      <c r="L7" s="29" t="s">
        <v>14</v>
      </c>
      <c r="M7" s="29" t="s">
        <v>15</v>
      </c>
      <c r="N7" s="29" t="s">
        <v>16</v>
      </c>
      <c r="O7" s="29" t="s">
        <v>17</v>
      </c>
      <c r="P7" s="31" t="s">
        <v>18</v>
      </c>
      <c r="Q7" s="32" t="s">
        <v>19</v>
      </c>
    </row>
    <row r="8" spans="2:27" x14ac:dyDescent="0.25">
      <c r="B8" s="44"/>
      <c r="C8" s="47"/>
      <c r="D8" s="48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1"/>
      <c r="Q8" s="33"/>
    </row>
    <row r="9" spans="2:27" x14ac:dyDescent="0.25">
      <c r="B9" s="10" t="s">
        <v>21</v>
      </c>
      <c r="C9" s="27" t="s">
        <v>22</v>
      </c>
      <c r="D9" s="28"/>
      <c r="E9" s="21" t="s">
        <v>22</v>
      </c>
      <c r="F9" s="22">
        <v>4000</v>
      </c>
      <c r="G9" s="19" t="s">
        <v>22</v>
      </c>
      <c r="H9" s="21" t="s">
        <v>22</v>
      </c>
      <c r="I9" s="22" t="s">
        <v>22</v>
      </c>
      <c r="J9" s="17">
        <f>F9</f>
        <v>4000</v>
      </c>
      <c r="K9" s="17"/>
      <c r="L9" s="17"/>
      <c r="M9" s="17"/>
      <c r="N9" s="17"/>
      <c r="O9" s="17"/>
      <c r="P9" s="18"/>
      <c r="Q9" s="20"/>
    </row>
    <row r="10" spans="2:27" x14ac:dyDescent="0.25">
      <c r="B10" s="10" t="s">
        <v>21</v>
      </c>
      <c r="C10" s="27" t="s">
        <v>22</v>
      </c>
      <c r="D10" s="28"/>
      <c r="E10" s="21" t="s">
        <v>22</v>
      </c>
      <c r="F10" s="22">
        <v>4000</v>
      </c>
      <c r="G10" s="19" t="s">
        <v>22</v>
      </c>
      <c r="H10" s="21" t="s">
        <v>22</v>
      </c>
      <c r="I10" s="22" t="s">
        <v>22</v>
      </c>
      <c r="J10" s="17">
        <f>F10</f>
        <v>4000</v>
      </c>
      <c r="K10" s="17"/>
      <c r="L10" s="17"/>
      <c r="M10" s="17"/>
      <c r="N10" s="17"/>
      <c r="O10" s="17"/>
      <c r="P10" s="18"/>
      <c r="Q10" s="20"/>
    </row>
    <row r="11" spans="2:27" x14ac:dyDescent="0.25">
      <c r="B11" s="11" t="s">
        <v>23</v>
      </c>
      <c r="C11" s="27" t="s">
        <v>22</v>
      </c>
      <c r="D11" s="28"/>
      <c r="E11" s="21" t="s">
        <v>22</v>
      </c>
      <c r="F11" s="22">
        <f>SUM(F9:F10)</f>
        <v>8000</v>
      </c>
      <c r="G11" s="19" t="s">
        <v>22</v>
      </c>
      <c r="H11" s="21" t="s">
        <v>22</v>
      </c>
      <c r="I11" s="22">
        <v>0</v>
      </c>
      <c r="J11" s="17">
        <f>SUM(J9:J10)</f>
        <v>8000</v>
      </c>
      <c r="K11" s="17">
        <v>1129.7</v>
      </c>
      <c r="L11" s="17">
        <f>ROUND((J11*0.98)*0.05, 2)</f>
        <v>392</v>
      </c>
      <c r="M11" s="17">
        <f>ROUND(J11*0.062, 2)</f>
        <v>496</v>
      </c>
      <c r="N11" s="17">
        <f>ROUND(J11*0.0145, 2)</f>
        <v>116</v>
      </c>
      <c r="O11" s="17">
        <f>ROUND(J11*0.02, 2)</f>
        <v>160</v>
      </c>
      <c r="P11" s="18">
        <v>290</v>
      </c>
      <c r="Q11" s="20">
        <f>J11-K11-L11-M11-N11-O11</f>
        <v>5706.3</v>
      </c>
      <c r="S11" s="26"/>
    </row>
    <row r="12" spans="2:27" x14ac:dyDescent="0.25">
      <c r="B12" s="11"/>
      <c r="C12" s="27"/>
      <c r="D12" s="28"/>
      <c r="E12" s="21"/>
      <c r="F12" s="22"/>
      <c r="G12" s="19"/>
      <c r="H12" s="21"/>
      <c r="I12" s="22"/>
      <c r="J12" s="17"/>
      <c r="K12" s="17"/>
      <c r="L12" s="17"/>
      <c r="M12" s="17"/>
      <c r="N12" s="17"/>
      <c r="O12" s="17"/>
      <c r="P12" s="18"/>
      <c r="Q12" s="20"/>
      <c r="S12" s="26"/>
      <c r="Y12" s="26"/>
      <c r="Z12" s="26"/>
      <c r="AA12" s="26"/>
    </row>
    <row r="13" spans="2:27" x14ac:dyDescent="0.25">
      <c r="B13" s="23" t="s">
        <v>24</v>
      </c>
      <c r="C13" s="27">
        <v>40</v>
      </c>
      <c r="D13" s="28"/>
      <c r="E13" s="21">
        <v>14</v>
      </c>
      <c r="F13" s="22">
        <f>C13*E13</f>
        <v>560</v>
      </c>
      <c r="G13" s="19">
        <v>7</v>
      </c>
      <c r="H13" s="21">
        <f>E13*1.5</f>
        <v>21</v>
      </c>
      <c r="I13" s="22">
        <f>G13*H13</f>
        <v>147</v>
      </c>
      <c r="J13" s="17">
        <f>F13+I13</f>
        <v>707</v>
      </c>
      <c r="K13" s="17"/>
      <c r="L13" s="17"/>
      <c r="M13" s="17"/>
      <c r="N13" s="17"/>
      <c r="O13" s="17"/>
      <c r="P13" s="18"/>
      <c r="Q13" s="20"/>
      <c r="S13" s="26"/>
    </row>
    <row r="14" spans="2:27" x14ac:dyDescent="0.25">
      <c r="B14" s="23" t="s">
        <v>24</v>
      </c>
      <c r="C14" s="27">
        <v>33</v>
      </c>
      <c r="D14" s="28"/>
      <c r="E14" s="21">
        <v>14</v>
      </c>
      <c r="F14" s="22">
        <f>C14*E14</f>
        <v>462</v>
      </c>
      <c r="G14" s="19">
        <v>0</v>
      </c>
      <c r="H14" s="21">
        <f>E14*1.5</f>
        <v>21</v>
      </c>
      <c r="I14" s="22">
        <f>G14*H14</f>
        <v>0</v>
      </c>
      <c r="J14" s="17">
        <f>F14+I14</f>
        <v>462</v>
      </c>
      <c r="K14" s="17"/>
      <c r="L14" s="17"/>
      <c r="M14" s="17"/>
      <c r="N14" s="17"/>
      <c r="O14" s="17"/>
      <c r="P14" s="18"/>
      <c r="Q14" s="20"/>
    </row>
    <row r="15" spans="2:27" x14ac:dyDescent="0.25">
      <c r="B15" s="11" t="s">
        <v>25</v>
      </c>
      <c r="C15" s="27">
        <f>SUM(C13:D14)</f>
        <v>73</v>
      </c>
      <c r="D15" s="28"/>
      <c r="E15" s="25">
        <v>14</v>
      </c>
      <c r="F15" s="24">
        <f t="shared" ref="F15:J15" si="0">SUM(F13:F14)</f>
        <v>1022</v>
      </c>
      <c r="G15" s="19">
        <f t="shared" si="0"/>
        <v>7</v>
      </c>
      <c r="H15" s="25">
        <v>21</v>
      </c>
      <c r="I15" s="24">
        <f t="shared" si="0"/>
        <v>147</v>
      </c>
      <c r="J15" s="24">
        <f t="shared" si="0"/>
        <v>1169</v>
      </c>
      <c r="K15" s="17">
        <v>87</v>
      </c>
      <c r="L15" s="17">
        <f>ROUND((J15)*0.05, 2)</f>
        <v>58.45</v>
      </c>
      <c r="M15" s="17">
        <f>ROUND(J15*0.062, 2)</f>
        <v>72.48</v>
      </c>
      <c r="N15" s="17">
        <f>ROUND(J15*0.0145, 2)</f>
        <v>16.95</v>
      </c>
      <c r="O15" s="17">
        <v>0</v>
      </c>
      <c r="P15" s="18">
        <v>291</v>
      </c>
      <c r="Q15" s="20">
        <f>J15-K15-L15-M15-N15-O15</f>
        <v>934.11999999999989</v>
      </c>
    </row>
    <row r="16" spans="2:27" x14ac:dyDescent="0.25">
      <c r="B16" s="10"/>
      <c r="C16" s="27"/>
      <c r="D16" s="28"/>
      <c r="E16" s="21"/>
      <c r="F16" s="22"/>
      <c r="G16" s="19"/>
      <c r="H16" s="21"/>
      <c r="I16" s="22"/>
      <c r="J16" s="17"/>
      <c r="K16" s="17"/>
      <c r="L16" s="17"/>
      <c r="M16" s="17"/>
      <c r="N16" s="17"/>
      <c r="O16" s="17"/>
      <c r="P16" s="18"/>
      <c r="Q16" s="20"/>
    </row>
    <row r="17" spans="2:17" x14ac:dyDescent="0.25">
      <c r="B17" s="23" t="s">
        <v>26</v>
      </c>
      <c r="C17" s="27">
        <v>40</v>
      </c>
      <c r="D17" s="28"/>
      <c r="E17" s="21">
        <v>12</v>
      </c>
      <c r="F17" s="22">
        <f>C17*E17</f>
        <v>480</v>
      </c>
      <c r="G17" s="19">
        <v>0</v>
      </c>
      <c r="H17" s="21">
        <f>E17*1.5</f>
        <v>18</v>
      </c>
      <c r="I17" s="22">
        <f>G17*H17</f>
        <v>0</v>
      </c>
      <c r="J17" s="17">
        <f>F17+I17</f>
        <v>480</v>
      </c>
      <c r="K17" s="17"/>
      <c r="L17" s="17"/>
      <c r="M17" s="17"/>
      <c r="N17" s="17"/>
      <c r="O17" s="17"/>
      <c r="P17" s="18"/>
      <c r="Q17" s="20"/>
    </row>
    <row r="18" spans="2:17" x14ac:dyDescent="0.25">
      <c r="B18" s="23" t="s">
        <v>26</v>
      </c>
      <c r="C18" s="27">
        <v>32</v>
      </c>
      <c r="D18" s="28"/>
      <c r="E18" s="21">
        <v>12</v>
      </c>
      <c r="F18" s="22">
        <f>C18*E18</f>
        <v>384</v>
      </c>
      <c r="G18" s="19">
        <v>0</v>
      </c>
      <c r="H18" s="21">
        <f>E18*1.5</f>
        <v>18</v>
      </c>
      <c r="I18" s="22">
        <f>G18*H18</f>
        <v>0</v>
      </c>
      <c r="J18" s="17">
        <f>F18+I18</f>
        <v>384</v>
      </c>
      <c r="K18" s="17"/>
      <c r="L18" s="17"/>
      <c r="M18" s="17"/>
      <c r="N18" s="17"/>
      <c r="O18" s="17"/>
      <c r="P18" s="18"/>
      <c r="Q18" s="20"/>
    </row>
    <row r="19" spans="2:17" x14ac:dyDescent="0.25">
      <c r="B19" s="11" t="s">
        <v>27</v>
      </c>
      <c r="C19" s="27">
        <f>SUM(C17:D18)</f>
        <v>72</v>
      </c>
      <c r="D19" s="28"/>
      <c r="E19" s="25">
        <v>12</v>
      </c>
      <c r="F19" s="24">
        <f t="shared" ref="F19:G19" si="1">SUM(F17:F18)</f>
        <v>864</v>
      </c>
      <c r="G19" s="19">
        <f t="shared" si="1"/>
        <v>0</v>
      </c>
      <c r="H19" s="25">
        <v>18</v>
      </c>
      <c r="I19" s="24">
        <f t="shared" ref="I19:J19" si="2">SUM(I17:I18)</f>
        <v>0</v>
      </c>
      <c r="J19" s="24">
        <f t="shared" si="2"/>
        <v>864</v>
      </c>
      <c r="K19" s="17">
        <v>0</v>
      </c>
      <c r="L19" s="17">
        <f>ROUND((J19)*0.05, 2)</f>
        <v>43.2</v>
      </c>
      <c r="M19" s="17">
        <f>ROUND(J19*0.062, 2)</f>
        <v>53.57</v>
      </c>
      <c r="N19" s="17">
        <f>ROUND(J19*0.0145, 2)</f>
        <v>12.53</v>
      </c>
      <c r="O19" s="17">
        <v>0</v>
      </c>
      <c r="P19" s="18">
        <v>292</v>
      </c>
      <c r="Q19" s="20">
        <f>J19-K19-L19-M19-N19-O19</f>
        <v>754.69999999999993</v>
      </c>
    </row>
    <row r="20" spans="2:17" x14ac:dyDescent="0.25">
      <c r="B20" s="11" t="s">
        <v>20</v>
      </c>
      <c r="C20" s="12"/>
      <c r="D20" s="12"/>
      <c r="E20" s="12"/>
      <c r="F20" s="17">
        <f>F11+F15+F19</f>
        <v>9886</v>
      </c>
      <c r="G20" s="12"/>
      <c r="H20" s="12"/>
      <c r="I20" s="17">
        <f>I11+I15+I19</f>
        <v>147</v>
      </c>
      <c r="J20" s="17">
        <f>J11+J15+J19</f>
        <v>10033</v>
      </c>
      <c r="K20" s="17"/>
      <c r="L20" s="17"/>
      <c r="M20" s="17"/>
      <c r="N20" s="17"/>
      <c r="O20" s="17"/>
      <c r="P20" s="13"/>
      <c r="Q20" s="20"/>
    </row>
    <row r="21" spans="2:17" ht="7.5" customHeight="1" thickBot="1" x14ac:dyDescent="0.3"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6"/>
    </row>
  </sheetData>
  <mergeCells count="31">
    <mergeCell ref="B7:B8"/>
    <mergeCell ref="C7:D8"/>
    <mergeCell ref="E7:E8"/>
    <mergeCell ref="F7:F8"/>
    <mergeCell ref="G7:G8"/>
    <mergeCell ref="B2:Q2"/>
    <mergeCell ref="C3:F3"/>
    <mergeCell ref="C4:F4"/>
    <mergeCell ref="C6:J6"/>
    <mergeCell ref="K6:O6"/>
    <mergeCell ref="C10:D10"/>
    <mergeCell ref="H7:H8"/>
    <mergeCell ref="I7:I8"/>
    <mergeCell ref="J7:J8"/>
    <mergeCell ref="K7:K8"/>
    <mergeCell ref="N7:N8"/>
    <mergeCell ref="O7:O8"/>
    <mergeCell ref="P7:P8"/>
    <mergeCell ref="Q7:Q8"/>
    <mergeCell ref="C9:D9"/>
    <mergeCell ref="L7:L8"/>
    <mergeCell ref="M7:M8"/>
    <mergeCell ref="C17:D17"/>
    <mergeCell ref="C18:D18"/>
    <mergeCell ref="C19:D19"/>
    <mergeCell ref="C11:D11"/>
    <mergeCell ref="C12:D12"/>
    <mergeCell ref="C13:D13"/>
    <mergeCell ref="C14:D14"/>
    <mergeCell ref="C15:D15"/>
    <mergeCell ref="C16:D16"/>
  </mergeCells>
  <pageMargins left="0.7" right="0.7" top="0.75" bottom="0.75" header="0.3" footer="0.3"/>
  <pageSetup scale="71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13053-127E-41D2-BA91-87F41FA634C4}">
  <sheetPr>
    <pageSetUpPr fitToPage="1"/>
  </sheetPr>
  <dimension ref="B1:AA21"/>
  <sheetViews>
    <sheetView zoomScale="85" zoomScaleNormal="85" workbookViewId="0">
      <selection activeCell="K20" sqref="K20"/>
    </sheetView>
  </sheetViews>
  <sheetFormatPr defaultColWidth="9.140625" defaultRowHeight="15" x14ac:dyDescent="0.25"/>
  <cols>
    <col min="1" max="1" width="1.42578125" style="1" customWidth="1"/>
    <col min="2" max="2" width="14.7109375" style="1" customWidth="1"/>
    <col min="3" max="3" width="4.140625" style="1" customWidth="1"/>
    <col min="4" max="4" width="5" style="1" customWidth="1"/>
    <col min="5" max="5" width="9.140625" style="1"/>
    <col min="6" max="6" width="12.28515625" style="1" customWidth="1"/>
    <col min="7" max="8" width="9.140625" style="1"/>
    <col min="9" max="9" width="11.140625" style="1" bestFit="1" customWidth="1"/>
    <col min="10" max="10" width="11.5703125" style="1" bestFit="1" customWidth="1"/>
    <col min="11" max="15" width="11" style="1" customWidth="1"/>
    <col min="16" max="16" width="9.140625" style="1"/>
    <col min="17" max="17" width="11" style="1" customWidth="1"/>
    <col min="18" max="18" width="9.140625" style="1"/>
    <col min="19" max="19" width="10.5703125" style="1" bestFit="1" customWidth="1"/>
    <col min="20" max="24" width="9.140625" style="1"/>
    <col min="25" max="25" width="10.5703125" style="1" bestFit="1" customWidth="1"/>
    <col min="26" max="26" width="9" style="1" bestFit="1" customWidth="1"/>
    <col min="27" max="27" width="10.5703125" style="1" bestFit="1" customWidth="1"/>
    <col min="28" max="16384" width="9.140625" style="1"/>
  </cols>
  <sheetData>
    <row r="1" spans="2:27" ht="7.5" customHeight="1" thickBot="1" x14ac:dyDescent="0.3"/>
    <row r="2" spans="2:27" ht="18.75" x14ac:dyDescent="0.3">
      <c r="B2" s="34" t="s">
        <v>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6"/>
    </row>
    <row r="3" spans="2:27" ht="22.5" customHeight="1" x14ac:dyDescent="0.25">
      <c r="B3" s="2" t="s">
        <v>1</v>
      </c>
      <c r="C3" s="37">
        <v>45192</v>
      </c>
      <c r="D3" s="38"/>
      <c r="E3" s="38"/>
      <c r="F3" s="38"/>
      <c r="G3" s="3"/>
      <c r="H3" s="3"/>
      <c r="I3" s="3"/>
      <c r="J3" s="3"/>
      <c r="K3" s="3"/>
      <c r="L3" s="3"/>
      <c r="M3" s="3"/>
      <c r="N3" s="3"/>
      <c r="O3" s="3"/>
      <c r="P3" s="3"/>
      <c r="Q3" s="4"/>
    </row>
    <row r="4" spans="2:27" ht="22.5" customHeight="1" x14ac:dyDescent="0.25">
      <c r="B4" s="2" t="s">
        <v>2</v>
      </c>
      <c r="C4" s="39">
        <v>45192</v>
      </c>
      <c r="D4" s="39"/>
      <c r="E4" s="39"/>
      <c r="F4" s="39"/>
      <c r="G4" s="3"/>
      <c r="H4" s="3"/>
      <c r="I4" s="3"/>
      <c r="J4" s="3"/>
      <c r="K4" s="3"/>
      <c r="L4" s="3"/>
      <c r="M4" s="3"/>
      <c r="N4" s="3"/>
      <c r="O4" s="3"/>
      <c r="P4" s="3"/>
      <c r="Q4" s="4"/>
    </row>
    <row r="5" spans="2:27" ht="7.5" customHeight="1" x14ac:dyDescent="0.25">
      <c r="B5" s="5"/>
      <c r="Q5" s="6"/>
    </row>
    <row r="6" spans="2:27" ht="15" customHeight="1" x14ac:dyDescent="0.25">
      <c r="B6" s="7"/>
      <c r="C6" s="40" t="s">
        <v>3</v>
      </c>
      <c r="D6" s="41"/>
      <c r="E6" s="41"/>
      <c r="F6" s="41"/>
      <c r="G6" s="41"/>
      <c r="H6" s="41"/>
      <c r="I6" s="41"/>
      <c r="J6" s="42"/>
      <c r="K6" s="40" t="s">
        <v>4</v>
      </c>
      <c r="L6" s="41"/>
      <c r="M6" s="41"/>
      <c r="N6" s="41"/>
      <c r="O6" s="42"/>
      <c r="P6" s="8"/>
      <c r="Q6" s="9"/>
    </row>
    <row r="7" spans="2:27" x14ac:dyDescent="0.25">
      <c r="B7" s="43" t="s">
        <v>5</v>
      </c>
      <c r="C7" s="45" t="s">
        <v>6</v>
      </c>
      <c r="D7" s="46"/>
      <c r="E7" s="29" t="s">
        <v>7</v>
      </c>
      <c r="F7" s="29" t="s">
        <v>8</v>
      </c>
      <c r="G7" s="29" t="s">
        <v>9</v>
      </c>
      <c r="H7" s="29" t="s">
        <v>10</v>
      </c>
      <c r="I7" s="29" t="s">
        <v>11</v>
      </c>
      <c r="J7" s="29" t="s">
        <v>12</v>
      </c>
      <c r="K7" s="29" t="s">
        <v>13</v>
      </c>
      <c r="L7" s="29" t="s">
        <v>14</v>
      </c>
      <c r="M7" s="29" t="s">
        <v>15</v>
      </c>
      <c r="N7" s="29" t="s">
        <v>16</v>
      </c>
      <c r="O7" s="29" t="s">
        <v>17</v>
      </c>
      <c r="P7" s="31" t="s">
        <v>18</v>
      </c>
      <c r="Q7" s="32" t="s">
        <v>19</v>
      </c>
    </row>
    <row r="8" spans="2:27" x14ac:dyDescent="0.25">
      <c r="B8" s="44"/>
      <c r="C8" s="47"/>
      <c r="D8" s="48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1"/>
      <c r="Q8" s="33"/>
    </row>
    <row r="9" spans="2:27" x14ac:dyDescent="0.25">
      <c r="B9" s="10" t="s">
        <v>21</v>
      </c>
      <c r="C9" s="27" t="s">
        <v>22</v>
      </c>
      <c r="D9" s="28"/>
      <c r="E9" s="21" t="s">
        <v>22</v>
      </c>
      <c r="F9" s="22">
        <v>4000</v>
      </c>
      <c r="G9" s="19" t="s">
        <v>22</v>
      </c>
      <c r="H9" s="21" t="s">
        <v>22</v>
      </c>
      <c r="I9" s="22" t="s">
        <v>22</v>
      </c>
      <c r="J9" s="17">
        <f>F9</f>
        <v>4000</v>
      </c>
      <c r="K9" s="17"/>
      <c r="L9" s="17"/>
      <c r="M9" s="17"/>
      <c r="N9" s="17"/>
      <c r="O9" s="17"/>
      <c r="P9" s="18"/>
      <c r="Q9" s="20"/>
    </row>
    <row r="10" spans="2:27" x14ac:dyDescent="0.25">
      <c r="B10" s="10" t="s">
        <v>21</v>
      </c>
      <c r="C10" s="27" t="s">
        <v>22</v>
      </c>
      <c r="D10" s="28"/>
      <c r="E10" s="21" t="s">
        <v>22</v>
      </c>
      <c r="F10" s="22">
        <v>4000</v>
      </c>
      <c r="G10" s="19" t="s">
        <v>22</v>
      </c>
      <c r="H10" s="21" t="s">
        <v>22</v>
      </c>
      <c r="I10" s="22" t="s">
        <v>22</v>
      </c>
      <c r="J10" s="17">
        <f>F10</f>
        <v>4000</v>
      </c>
      <c r="K10" s="17"/>
      <c r="L10" s="17"/>
      <c r="M10" s="17"/>
      <c r="N10" s="17"/>
      <c r="O10" s="17"/>
      <c r="P10" s="18"/>
      <c r="Q10" s="20"/>
    </row>
    <row r="11" spans="2:27" x14ac:dyDescent="0.25">
      <c r="B11" s="11" t="s">
        <v>23</v>
      </c>
      <c r="C11" s="27" t="s">
        <v>22</v>
      </c>
      <c r="D11" s="28"/>
      <c r="E11" s="21" t="s">
        <v>22</v>
      </c>
      <c r="F11" s="22">
        <f>SUM(F9:F10)</f>
        <v>8000</v>
      </c>
      <c r="G11" s="19" t="s">
        <v>22</v>
      </c>
      <c r="H11" s="21" t="s">
        <v>22</v>
      </c>
      <c r="I11" s="22">
        <v>0</v>
      </c>
      <c r="J11" s="17">
        <f>SUM(J9:J10)</f>
        <v>8000</v>
      </c>
      <c r="K11" s="17">
        <v>1129.7</v>
      </c>
      <c r="L11" s="17">
        <f>ROUND((J11*0.98)*0.05, 2)</f>
        <v>392</v>
      </c>
      <c r="M11" s="17">
        <f>ROUND(J11*0.062, 2)</f>
        <v>496</v>
      </c>
      <c r="N11" s="17">
        <f>ROUND(J11*0.0145, 2)</f>
        <v>116</v>
      </c>
      <c r="O11" s="17">
        <f>ROUND(J11*0.02, 2)</f>
        <v>160</v>
      </c>
      <c r="P11" s="18">
        <v>293</v>
      </c>
      <c r="Q11" s="20">
        <f>J11-K11-L11-M11-N11-O11</f>
        <v>5706.3</v>
      </c>
      <c r="S11" s="26"/>
    </row>
    <row r="12" spans="2:27" x14ac:dyDescent="0.25">
      <c r="B12" s="11"/>
      <c r="C12" s="27"/>
      <c r="D12" s="28"/>
      <c r="E12" s="21"/>
      <c r="F12" s="22"/>
      <c r="G12" s="19"/>
      <c r="H12" s="21"/>
      <c r="I12" s="22"/>
      <c r="J12" s="17"/>
      <c r="K12" s="17"/>
      <c r="L12" s="17"/>
      <c r="M12" s="17"/>
      <c r="N12" s="17"/>
      <c r="O12" s="17"/>
      <c r="P12" s="18"/>
      <c r="Q12" s="20"/>
      <c r="S12" s="26"/>
      <c r="Y12" s="26"/>
      <c r="Z12" s="26"/>
      <c r="AA12" s="26"/>
    </row>
    <row r="13" spans="2:27" x14ac:dyDescent="0.25">
      <c r="B13" s="23" t="s">
        <v>24</v>
      </c>
      <c r="C13" s="27">
        <v>40</v>
      </c>
      <c r="D13" s="28"/>
      <c r="E13" s="21">
        <v>14</v>
      </c>
      <c r="F13" s="22">
        <f>C13*E13</f>
        <v>560</v>
      </c>
      <c r="G13" s="19">
        <v>0</v>
      </c>
      <c r="H13" s="21">
        <f>E13*1.5</f>
        <v>21</v>
      </c>
      <c r="I13" s="22">
        <f>G13*H13</f>
        <v>0</v>
      </c>
      <c r="J13" s="17">
        <f>F13+I13</f>
        <v>560</v>
      </c>
      <c r="K13" s="17"/>
      <c r="L13" s="17"/>
      <c r="M13" s="17"/>
      <c r="N13" s="17"/>
      <c r="O13" s="17"/>
      <c r="P13" s="18"/>
      <c r="Q13" s="20"/>
      <c r="S13" s="26"/>
    </row>
    <row r="14" spans="2:27" x14ac:dyDescent="0.25">
      <c r="B14" s="23" t="s">
        <v>24</v>
      </c>
      <c r="C14" s="27">
        <v>40</v>
      </c>
      <c r="D14" s="28"/>
      <c r="E14" s="21">
        <v>14</v>
      </c>
      <c r="F14" s="22">
        <f>C14*E14</f>
        <v>560</v>
      </c>
      <c r="G14" s="19">
        <v>0</v>
      </c>
      <c r="H14" s="21">
        <f>E14*1.5</f>
        <v>21</v>
      </c>
      <c r="I14" s="22">
        <f>G14*H14</f>
        <v>0</v>
      </c>
      <c r="J14" s="17">
        <f>F14+I14</f>
        <v>560</v>
      </c>
      <c r="K14" s="17"/>
      <c r="L14" s="17"/>
      <c r="M14" s="17"/>
      <c r="N14" s="17"/>
      <c r="O14" s="17"/>
      <c r="P14" s="18"/>
      <c r="Q14" s="20"/>
    </row>
    <row r="15" spans="2:27" x14ac:dyDescent="0.25">
      <c r="B15" s="11" t="s">
        <v>25</v>
      </c>
      <c r="C15" s="27">
        <f>SUM(C13:D14)</f>
        <v>80</v>
      </c>
      <c r="D15" s="28"/>
      <c r="E15" s="25">
        <v>14</v>
      </c>
      <c r="F15" s="24">
        <f t="shared" ref="F15:J15" si="0">SUM(F13:F14)</f>
        <v>1120</v>
      </c>
      <c r="G15" s="19">
        <f t="shared" si="0"/>
        <v>0</v>
      </c>
      <c r="H15" s="25">
        <v>21</v>
      </c>
      <c r="I15" s="24">
        <f t="shared" si="0"/>
        <v>0</v>
      </c>
      <c r="J15" s="24">
        <f t="shared" si="0"/>
        <v>1120</v>
      </c>
      <c r="K15" s="17">
        <v>83</v>
      </c>
      <c r="L15" s="17">
        <f>ROUND((J15)*0.05, 2)</f>
        <v>56</v>
      </c>
      <c r="M15" s="17">
        <f>ROUND(J15*0.062, 2)</f>
        <v>69.44</v>
      </c>
      <c r="N15" s="17">
        <f>ROUND(J15*0.0145, 2)</f>
        <v>16.239999999999998</v>
      </c>
      <c r="O15" s="17">
        <v>0</v>
      </c>
      <c r="P15" s="18">
        <v>294</v>
      </c>
      <c r="Q15" s="20">
        <f>J15-K15-L15-M15-N15-O15</f>
        <v>895.31999999999994</v>
      </c>
    </row>
    <row r="16" spans="2:27" x14ac:dyDescent="0.25">
      <c r="B16" s="10"/>
      <c r="C16" s="27"/>
      <c r="D16" s="28"/>
      <c r="E16" s="21"/>
      <c r="F16" s="22"/>
      <c r="G16" s="19"/>
      <c r="H16" s="21"/>
      <c r="I16" s="22"/>
      <c r="J16" s="17"/>
      <c r="K16" s="17"/>
      <c r="L16" s="17"/>
      <c r="M16" s="17"/>
      <c r="N16" s="17"/>
      <c r="O16" s="17"/>
      <c r="P16" s="18"/>
      <c r="Q16" s="20"/>
    </row>
    <row r="17" spans="2:17" x14ac:dyDescent="0.25">
      <c r="B17" s="23" t="s">
        <v>26</v>
      </c>
      <c r="C17" s="27">
        <v>40</v>
      </c>
      <c r="D17" s="28"/>
      <c r="E17" s="21">
        <v>12</v>
      </c>
      <c r="F17" s="22">
        <f>C17*E17</f>
        <v>480</v>
      </c>
      <c r="G17" s="19">
        <v>2</v>
      </c>
      <c r="H17" s="21">
        <f>E17*1.5</f>
        <v>18</v>
      </c>
      <c r="I17" s="22">
        <f>G17*H17</f>
        <v>36</v>
      </c>
      <c r="J17" s="17">
        <f>F17+I17</f>
        <v>516</v>
      </c>
      <c r="K17" s="17"/>
      <c r="L17" s="17"/>
      <c r="M17" s="17"/>
      <c r="N17" s="17"/>
      <c r="O17" s="17"/>
      <c r="P17" s="18"/>
      <c r="Q17" s="20"/>
    </row>
    <row r="18" spans="2:17" x14ac:dyDescent="0.25">
      <c r="B18" s="23" t="s">
        <v>26</v>
      </c>
      <c r="C18" s="27">
        <v>40</v>
      </c>
      <c r="D18" s="28"/>
      <c r="E18" s="21">
        <v>12</v>
      </c>
      <c r="F18" s="22">
        <f>C18*E18</f>
        <v>480</v>
      </c>
      <c r="G18" s="19">
        <v>1</v>
      </c>
      <c r="H18" s="21">
        <f>E18*1.5</f>
        <v>18</v>
      </c>
      <c r="I18" s="22">
        <f>G18*H18</f>
        <v>18</v>
      </c>
      <c r="J18" s="17">
        <f>F18+I18</f>
        <v>498</v>
      </c>
      <c r="K18" s="17"/>
      <c r="L18" s="17"/>
      <c r="M18" s="17"/>
      <c r="N18" s="17"/>
      <c r="O18" s="17"/>
      <c r="P18" s="18"/>
      <c r="Q18" s="20"/>
    </row>
    <row r="19" spans="2:17" x14ac:dyDescent="0.25">
      <c r="B19" s="11" t="s">
        <v>27</v>
      </c>
      <c r="C19" s="27">
        <f>SUM(C17:D18)</f>
        <v>80</v>
      </c>
      <c r="D19" s="28"/>
      <c r="E19" s="25">
        <v>12</v>
      </c>
      <c r="F19" s="24">
        <f t="shared" ref="F19:G19" si="1">SUM(F17:F18)</f>
        <v>960</v>
      </c>
      <c r="G19" s="19">
        <f t="shared" si="1"/>
        <v>3</v>
      </c>
      <c r="H19" s="25">
        <v>18</v>
      </c>
      <c r="I19" s="24">
        <f t="shared" ref="I19:J19" si="2">SUM(I17:I18)</f>
        <v>54</v>
      </c>
      <c r="J19" s="24">
        <f t="shared" si="2"/>
        <v>1014</v>
      </c>
      <c r="K19" s="17">
        <v>0</v>
      </c>
      <c r="L19" s="17">
        <f>ROUND((J19)*0.05, 2)</f>
        <v>50.7</v>
      </c>
      <c r="M19" s="17">
        <f>ROUND(J19*0.062, 2)</f>
        <v>62.87</v>
      </c>
      <c r="N19" s="17">
        <f>ROUND(J19*0.0145, 2)</f>
        <v>14.7</v>
      </c>
      <c r="O19" s="17">
        <v>0</v>
      </c>
      <c r="P19" s="18">
        <v>295</v>
      </c>
      <c r="Q19" s="20">
        <f>J19-K19-L19-M19-N19-O19</f>
        <v>885.7299999999999</v>
      </c>
    </row>
    <row r="20" spans="2:17" x14ac:dyDescent="0.25">
      <c r="B20" s="11" t="s">
        <v>20</v>
      </c>
      <c r="C20" s="12"/>
      <c r="D20" s="12"/>
      <c r="E20" s="12"/>
      <c r="F20" s="17">
        <f>F11+F15+F19</f>
        <v>10080</v>
      </c>
      <c r="G20" s="12"/>
      <c r="H20" s="12"/>
      <c r="I20" s="17">
        <f>I11+I15+I19</f>
        <v>54</v>
      </c>
      <c r="J20" s="17">
        <f>J11+J15+J19</f>
        <v>10134</v>
      </c>
      <c r="K20" s="17"/>
      <c r="L20" s="17"/>
      <c r="M20" s="17"/>
      <c r="N20" s="17"/>
      <c r="O20" s="17"/>
      <c r="P20" s="13"/>
      <c r="Q20" s="20"/>
    </row>
    <row r="21" spans="2:17" ht="7.5" customHeight="1" thickBot="1" x14ac:dyDescent="0.3"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6"/>
    </row>
  </sheetData>
  <mergeCells count="31">
    <mergeCell ref="B7:B8"/>
    <mergeCell ref="C7:D8"/>
    <mergeCell ref="E7:E8"/>
    <mergeCell ref="F7:F8"/>
    <mergeCell ref="G7:G8"/>
    <mergeCell ref="B2:Q2"/>
    <mergeCell ref="C3:F3"/>
    <mergeCell ref="C4:F4"/>
    <mergeCell ref="C6:J6"/>
    <mergeCell ref="K6:O6"/>
    <mergeCell ref="C10:D10"/>
    <mergeCell ref="H7:H8"/>
    <mergeCell ref="I7:I8"/>
    <mergeCell ref="J7:J8"/>
    <mergeCell ref="K7:K8"/>
    <mergeCell ref="N7:N8"/>
    <mergeCell ref="O7:O8"/>
    <mergeCell ref="P7:P8"/>
    <mergeCell ref="Q7:Q8"/>
    <mergeCell ref="C9:D9"/>
    <mergeCell ref="L7:L8"/>
    <mergeCell ref="M7:M8"/>
    <mergeCell ref="C17:D17"/>
    <mergeCell ref="C18:D18"/>
    <mergeCell ref="C19:D19"/>
    <mergeCell ref="C11:D11"/>
    <mergeCell ref="C12:D12"/>
    <mergeCell ref="C13:D13"/>
    <mergeCell ref="C14:D14"/>
    <mergeCell ref="C15:D15"/>
    <mergeCell ref="C16:D16"/>
  </mergeCells>
  <pageMargins left="0.7" right="0.7" top="0.75" bottom="0.75" header="0.3" footer="0.3"/>
  <pageSetup scale="7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36FBC-BD27-4276-B50D-2A50AB0460EF}">
  <sheetPr>
    <pageSetUpPr fitToPage="1"/>
  </sheetPr>
  <dimension ref="B1:AA21"/>
  <sheetViews>
    <sheetView zoomScale="85" zoomScaleNormal="85" workbookViewId="0">
      <selection activeCell="K20" sqref="K20"/>
    </sheetView>
  </sheetViews>
  <sheetFormatPr defaultColWidth="9.140625" defaultRowHeight="15" x14ac:dyDescent="0.25"/>
  <cols>
    <col min="1" max="1" width="1.42578125" style="1" customWidth="1"/>
    <col min="2" max="2" width="14.7109375" style="1" customWidth="1"/>
    <col min="3" max="3" width="4.140625" style="1" customWidth="1"/>
    <col min="4" max="4" width="5" style="1" customWidth="1"/>
    <col min="5" max="5" width="9.140625" style="1"/>
    <col min="6" max="6" width="11.140625" style="1" bestFit="1" customWidth="1"/>
    <col min="7" max="8" width="9.140625" style="1"/>
    <col min="9" max="9" width="11.140625" style="1" bestFit="1" customWidth="1"/>
    <col min="10" max="10" width="11.5703125" style="1" bestFit="1" customWidth="1"/>
    <col min="11" max="15" width="11" style="1" customWidth="1"/>
    <col min="16" max="16" width="9.140625" style="1"/>
    <col min="17" max="17" width="11" style="1" customWidth="1"/>
    <col min="18" max="18" width="9.140625" style="1"/>
    <col min="19" max="19" width="10.5703125" style="1" bestFit="1" customWidth="1"/>
    <col min="20" max="24" width="9.140625" style="1"/>
    <col min="25" max="25" width="10.5703125" style="1" bestFit="1" customWidth="1"/>
    <col min="26" max="26" width="9" style="1" bestFit="1" customWidth="1"/>
    <col min="27" max="27" width="10.5703125" style="1" bestFit="1" customWidth="1"/>
    <col min="28" max="16384" width="9.140625" style="1"/>
  </cols>
  <sheetData>
    <row r="1" spans="2:27" ht="7.5" customHeight="1" thickBot="1" x14ac:dyDescent="0.3"/>
    <row r="2" spans="2:27" ht="18.75" x14ac:dyDescent="0.3">
      <c r="B2" s="34" t="s">
        <v>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6"/>
    </row>
    <row r="3" spans="2:27" ht="22.5" customHeight="1" x14ac:dyDescent="0.25">
      <c r="B3" s="2" t="s">
        <v>1</v>
      </c>
      <c r="C3" s="37">
        <v>44954</v>
      </c>
      <c r="D3" s="38"/>
      <c r="E3" s="38"/>
      <c r="F3" s="38"/>
      <c r="G3" s="3"/>
      <c r="H3" s="3"/>
      <c r="I3" s="3"/>
      <c r="J3" s="3"/>
      <c r="K3" s="3"/>
      <c r="L3" s="3"/>
      <c r="M3" s="3"/>
      <c r="N3" s="3"/>
      <c r="O3" s="3"/>
      <c r="P3" s="3"/>
      <c r="Q3" s="4"/>
    </row>
    <row r="4" spans="2:27" ht="22.5" customHeight="1" x14ac:dyDescent="0.25">
      <c r="B4" s="2" t="s">
        <v>2</v>
      </c>
      <c r="C4" s="39">
        <v>44954</v>
      </c>
      <c r="D4" s="39"/>
      <c r="E4" s="39"/>
      <c r="F4" s="39"/>
      <c r="G4" s="3"/>
      <c r="H4" s="3"/>
      <c r="I4" s="3"/>
      <c r="J4" s="3"/>
      <c r="K4" s="3"/>
      <c r="L4" s="3"/>
      <c r="M4" s="3"/>
      <c r="N4" s="3"/>
      <c r="O4" s="3"/>
      <c r="P4" s="3"/>
      <c r="Q4" s="4"/>
    </row>
    <row r="5" spans="2:27" ht="7.5" customHeight="1" x14ac:dyDescent="0.25">
      <c r="B5" s="5"/>
      <c r="Q5" s="6"/>
    </row>
    <row r="6" spans="2:27" ht="15" customHeight="1" x14ac:dyDescent="0.25">
      <c r="B6" s="7"/>
      <c r="C6" s="40" t="s">
        <v>3</v>
      </c>
      <c r="D6" s="41"/>
      <c r="E6" s="41"/>
      <c r="F6" s="41"/>
      <c r="G6" s="41"/>
      <c r="H6" s="41"/>
      <c r="I6" s="41"/>
      <c r="J6" s="42"/>
      <c r="K6" s="40" t="s">
        <v>4</v>
      </c>
      <c r="L6" s="41"/>
      <c r="M6" s="41"/>
      <c r="N6" s="41"/>
      <c r="O6" s="42"/>
      <c r="P6" s="8"/>
      <c r="Q6" s="9"/>
    </row>
    <row r="7" spans="2:27" x14ac:dyDescent="0.25">
      <c r="B7" s="43" t="s">
        <v>5</v>
      </c>
      <c r="C7" s="45" t="s">
        <v>6</v>
      </c>
      <c r="D7" s="46"/>
      <c r="E7" s="29" t="s">
        <v>7</v>
      </c>
      <c r="F7" s="29" t="s">
        <v>8</v>
      </c>
      <c r="G7" s="29" t="s">
        <v>9</v>
      </c>
      <c r="H7" s="29" t="s">
        <v>10</v>
      </c>
      <c r="I7" s="29" t="s">
        <v>11</v>
      </c>
      <c r="J7" s="29" t="s">
        <v>12</v>
      </c>
      <c r="K7" s="29" t="s">
        <v>13</v>
      </c>
      <c r="L7" s="29" t="s">
        <v>14</v>
      </c>
      <c r="M7" s="29" t="s">
        <v>15</v>
      </c>
      <c r="N7" s="29" t="s">
        <v>16</v>
      </c>
      <c r="O7" s="29" t="s">
        <v>17</v>
      </c>
      <c r="P7" s="31" t="s">
        <v>18</v>
      </c>
      <c r="Q7" s="32" t="s">
        <v>19</v>
      </c>
    </row>
    <row r="8" spans="2:27" x14ac:dyDescent="0.25">
      <c r="B8" s="44"/>
      <c r="C8" s="47"/>
      <c r="D8" s="48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1"/>
      <c r="Q8" s="33"/>
    </row>
    <row r="9" spans="2:27" x14ac:dyDescent="0.25">
      <c r="B9" s="10" t="s">
        <v>21</v>
      </c>
      <c r="C9" s="27" t="s">
        <v>22</v>
      </c>
      <c r="D9" s="28"/>
      <c r="E9" s="21" t="s">
        <v>22</v>
      </c>
      <c r="F9" s="22">
        <v>4000</v>
      </c>
      <c r="G9" s="19" t="s">
        <v>22</v>
      </c>
      <c r="H9" s="21" t="s">
        <v>22</v>
      </c>
      <c r="I9" s="22" t="s">
        <v>22</v>
      </c>
      <c r="J9" s="17">
        <f>F9</f>
        <v>4000</v>
      </c>
      <c r="K9" s="17"/>
      <c r="L9" s="17"/>
      <c r="M9" s="17"/>
      <c r="N9" s="17"/>
      <c r="O9" s="17"/>
      <c r="P9" s="18"/>
      <c r="Q9" s="20"/>
    </row>
    <row r="10" spans="2:27" x14ac:dyDescent="0.25">
      <c r="B10" s="10" t="s">
        <v>21</v>
      </c>
      <c r="C10" s="27" t="s">
        <v>22</v>
      </c>
      <c r="D10" s="28"/>
      <c r="E10" s="21" t="s">
        <v>22</v>
      </c>
      <c r="F10" s="22">
        <v>4000</v>
      </c>
      <c r="G10" s="19" t="s">
        <v>22</v>
      </c>
      <c r="H10" s="21" t="s">
        <v>22</v>
      </c>
      <c r="I10" s="22" t="s">
        <v>22</v>
      </c>
      <c r="J10" s="17">
        <f>F10</f>
        <v>4000</v>
      </c>
      <c r="K10" s="17"/>
      <c r="L10" s="17"/>
      <c r="M10" s="17"/>
      <c r="N10" s="17"/>
      <c r="O10" s="17"/>
      <c r="P10" s="18"/>
      <c r="Q10" s="20"/>
    </row>
    <row r="11" spans="2:27" x14ac:dyDescent="0.25">
      <c r="B11" s="11" t="s">
        <v>23</v>
      </c>
      <c r="C11" s="27" t="s">
        <v>22</v>
      </c>
      <c r="D11" s="28"/>
      <c r="E11" s="21" t="s">
        <v>22</v>
      </c>
      <c r="F11" s="22">
        <f>SUM(F9:F10)</f>
        <v>8000</v>
      </c>
      <c r="G11" s="19" t="s">
        <v>22</v>
      </c>
      <c r="H11" s="21" t="s">
        <v>22</v>
      </c>
      <c r="I11" s="22">
        <v>0</v>
      </c>
      <c r="J11" s="17">
        <f>SUM(J9:J10)</f>
        <v>8000</v>
      </c>
      <c r="K11" s="17">
        <v>1129.7</v>
      </c>
      <c r="L11" s="17">
        <f>ROUND((J11*0.98)*0.05, 2)</f>
        <v>392</v>
      </c>
      <c r="M11" s="17">
        <f>ROUND(J11*0.062, 2)</f>
        <v>496</v>
      </c>
      <c r="N11" s="17">
        <f>ROUND(J11*0.0145, 2)</f>
        <v>116</v>
      </c>
      <c r="O11" s="17">
        <f>ROUND(J11*0.02, 2)</f>
        <v>160</v>
      </c>
      <c r="P11" s="18">
        <v>242</v>
      </c>
      <c r="Q11" s="20">
        <f>J11-K11-L11-M11-N11-O11</f>
        <v>5706.3</v>
      </c>
      <c r="S11" s="26"/>
    </row>
    <row r="12" spans="2:27" x14ac:dyDescent="0.25">
      <c r="B12" s="11"/>
      <c r="C12" s="27"/>
      <c r="D12" s="28"/>
      <c r="E12" s="21"/>
      <c r="F12" s="22"/>
      <c r="G12" s="19"/>
      <c r="H12" s="21"/>
      <c r="I12" s="22"/>
      <c r="J12" s="17"/>
      <c r="K12" s="17"/>
      <c r="L12" s="17"/>
      <c r="M12" s="17"/>
      <c r="N12" s="17"/>
      <c r="O12" s="17"/>
      <c r="P12" s="18"/>
      <c r="Q12" s="20"/>
      <c r="S12" s="26"/>
      <c r="Y12" s="26"/>
      <c r="Z12" s="26"/>
      <c r="AA12" s="26"/>
    </row>
    <row r="13" spans="2:27" x14ac:dyDescent="0.25">
      <c r="B13" s="23" t="s">
        <v>24</v>
      </c>
      <c r="C13" s="27">
        <v>33</v>
      </c>
      <c r="D13" s="28"/>
      <c r="E13" s="21">
        <v>14</v>
      </c>
      <c r="F13" s="22">
        <f>C13*E13</f>
        <v>462</v>
      </c>
      <c r="G13" s="19">
        <v>0</v>
      </c>
      <c r="H13" s="21">
        <f>E13*1.5</f>
        <v>21</v>
      </c>
      <c r="I13" s="22">
        <f>G13*H13</f>
        <v>0</v>
      </c>
      <c r="J13" s="17">
        <f>F13+I13</f>
        <v>462</v>
      </c>
      <c r="K13" s="17"/>
      <c r="L13" s="17"/>
      <c r="M13" s="17"/>
      <c r="N13" s="17"/>
      <c r="O13" s="17"/>
      <c r="P13" s="18"/>
      <c r="Q13" s="20"/>
      <c r="S13" s="26"/>
    </row>
    <row r="14" spans="2:27" x14ac:dyDescent="0.25">
      <c r="B14" s="23" t="s">
        <v>24</v>
      </c>
      <c r="C14" s="27">
        <v>40</v>
      </c>
      <c r="D14" s="28"/>
      <c r="E14" s="21">
        <v>14</v>
      </c>
      <c r="F14" s="22">
        <f>C14*E14</f>
        <v>560</v>
      </c>
      <c r="G14" s="19">
        <v>4</v>
      </c>
      <c r="H14" s="21">
        <f>E14*1.5</f>
        <v>21</v>
      </c>
      <c r="I14" s="22">
        <f>G14*H14</f>
        <v>84</v>
      </c>
      <c r="J14" s="17">
        <f>F14+I14</f>
        <v>644</v>
      </c>
      <c r="K14" s="17"/>
      <c r="L14" s="17"/>
      <c r="M14" s="17"/>
      <c r="N14" s="17"/>
      <c r="O14" s="17"/>
      <c r="P14" s="18"/>
      <c r="Q14" s="20"/>
    </row>
    <row r="15" spans="2:27" x14ac:dyDescent="0.25">
      <c r="B15" s="11" t="s">
        <v>25</v>
      </c>
      <c r="C15" s="27">
        <f>SUM(C13:D14)</f>
        <v>73</v>
      </c>
      <c r="D15" s="28"/>
      <c r="E15" s="25">
        <v>14</v>
      </c>
      <c r="F15" s="24">
        <f t="shared" ref="F15:J15" si="0">SUM(F13:F14)</f>
        <v>1022</v>
      </c>
      <c r="G15" s="19">
        <f t="shared" si="0"/>
        <v>4</v>
      </c>
      <c r="H15" s="25">
        <v>21</v>
      </c>
      <c r="I15" s="24">
        <f t="shared" si="0"/>
        <v>84</v>
      </c>
      <c r="J15" s="24">
        <f t="shared" si="0"/>
        <v>1106</v>
      </c>
      <c r="K15" s="17">
        <v>79</v>
      </c>
      <c r="L15" s="17">
        <f>ROUND((J15)*0.05, 2)</f>
        <v>55.3</v>
      </c>
      <c r="M15" s="17">
        <f>ROUND(J15*0.062, 2)</f>
        <v>68.569999999999993</v>
      </c>
      <c r="N15" s="17">
        <f>ROUND(J15*0.0145, 2)</f>
        <v>16.04</v>
      </c>
      <c r="O15" s="17">
        <v>0</v>
      </c>
      <c r="P15" s="18">
        <v>243</v>
      </c>
      <c r="Q15" s="20">
        <f>J15-K15-L15-M15-N15-O15</f>
        <v>887.09000000000015</v>
      </c>
    </row>
    <row r="16" spans="2:27" x14ac:dyDescent="0.25">
      <c r="B16" s="10"/>
      <c r="C16" s="27"/>
      <c r="D16" s="28"/>
      <c r="E16" s="21"/>
      <c r="F16" s="22"/>
      <c r="G16" s="19"/>
      <c r="H16" s="21"/>
      <c r="I16" s="22"/>
      <c r="J16" s="17"/>
      <c r="K16" s="17"/>
      <c r="L16" s="17"/>
      <c r="M16" s="17"/>
      <c r="N16" s="17"/>
      <c r="O16" s="17"/>
      <c r="P16" s="18"/>
      <c r="Q16" s="20"/>
    </row>
    <row r="17" spans="2:17" x14ac:dyDescent="0.25">
      <c r="B17" s="23" t="s">
        <v>26</v>
      </c>
      <c r="C17" s="27">
        <v>31</v>
      </c>
      <c r="D17" s="28"/>
      <c r="E17" s="21">
        <v>12</v>
      </c>
      <c r="F17" s="22">
        <f>C17*E17</f>
        <v>372</v>
      </c>
      <c r="G17" s="19">
        <v>0</v>
      </c>
      <c r="H17" s="21">
        <f>E17*1.5</f>
        <v>18</v>
      </c>
      <c r="I17" s="22">
        <f>G17*H17</f>
        <v>0</v>
      </c>
      <c r="J17" s="17">
        <f>F17+I17</f>
        <v>372</v>
      </c>
      <c r="K17" s="17"/>
      <c r="L17" s="17"/>
      <c r="M17" s="17"/>
      <c r="N17" s="17"/>
      <c r="O17" s="17"/>
      <c r="P17" s="18"/>
      <c r="Q17" s="20"/>
    </row>
    <row r="18" spans="2:17" x14ac:dyDescent="0.25">
      <c r="B18" s="23" t="s">
        <v>26</v>
      </c>
      <c r="C18" s="27">
        <v>40</v>
      </c>
      <c r="D18" s="28"/>
      <c r="E18" s="21">
        <v>12</v>
      </c>
      <c r="F18" s="22">
        <f>C18*E18</f>
        <v>480</v>
      </c>
      <c r="G18" s="19">
        <v>0</v>
      </c>
      <c r="H18" s="21">
        <f>E18*1.5</f>
        <v>18</v>
      </c>
      <c r="I18" s="22">
        <f>G18*H18</f>
        <v>0</v>
      </c>
      <c r="J18" s="17">
        <f>F18+I18</f>
        <v>480</v>
      </c>
      <c r="K18" s="17"/>
      <c r="L18" s="17"/>
      <c r="M18" s="17"/>
      <c r="N18" s="17"/>
      <c r="O18" s="17"/>
      <c r="P18" s="18"/>
      <c r="Q18" s="20"/>
    </row>
    <row r="19" spans="2:17" x14ac:dyDescent="0.25">
      <c r="B19" s="11" t="s">
        <v>27</v>
      </c>
      <c r="C19" s="27">
        <f>SUM(C17:D18)</f>
        <v>71</v>
      </c>
      <c r="D19" s="28"/>
      <c r="E19" s="25">
        <v>12</v>
      </c>
      <c r="F19" s="24">
        <f t="shared" ref="F19:G19" si="1">SUM(F17:F18)</f>
        <v>852</v>
      </c>
      <c r="G19" s="19">
        <f t="shared" si="1"/>
        <v>0</v>
      </c>
      <c r="H19" s="25">
        <v>18</v>
      </c>
      <c r="I19" s="24">
        <f t="shared" ref="I19:J19" si="2">SUM(I17:I18)</f>
        <v>0</v>
      </c>
      <c r="J19" s="24">
        <f t="shared" si="2"/>
        <v>852</v>
      </c>
      <c r="K19" s="17">
        <v>0</v>
      </c>
      <c r="L19" s="17">
        <f>ROUND((J19)*0.05, 2)</f>
        <v>42.6</v>
      </c>
      <c r="M19" s="17">
        <f>ROUND(J19*0.062, 2)</f>
        <v>52.82</v>
      </c>
      <c r="N19" s="17">
        <f>ROUND(J19*0.0145, 2)</f>
        <v>12.35</v>
      </c>
      <c r="O19" s="17">
        <v>0</v>
      </c>
      <c r="P19" s="18">
        <v>244</v>
      </c>
      <c r="Q19" s="20">
        <f>J19-K19-L19-M19-N19-O19</f>
        <v>744.2299999999999</v>
      </c>
    </row>
    <row r="20" spans="2:17" x14ac:dyDescent="0.25">
      <c r="B20" s="11" t="s">
        <v>20</v>
      </c>
      <c r="C20" s="12"/>
      <c r="D20" s="12"/>
      <c r="E20" s="12"/>
      <c r="F20" s="17">
        <f>F11+F15+F19</f>
        <v>9874</v>
      </c>
      <c r="G20" s="12"/>
      <c r="H20" s="12"/>
      <c r="I20" s="17">
        <f>I11+I15+I19</f>
        <v>84</v>
      </c>
      <c r="J20" s="17">
        <f>J11+J15+J19</f>
        <v>9958</v>
      </c>
      <c r="K20" s="17"/>
      <c r="L20" s="17"/>
      <c r="M20" s="17"/>
      <c r="N20" s="17"/>
      <c r="O20" s="17"/>
      <c r="P20" s="13"/>
      <c r="Q20" s="20"/>
    </row>
    <row r="21" spans="2:17" ht="7.5" customHeight="1" thickBot="1" x14ac:dyDescent="0.3"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6"/>
    </row>
  </sheetData>
  <mergeCells count="31">
    <mergeCell ref="B7:B8"/>
    <mergeCell ref="C7:D8"/>
    <mergeCell ref="E7:E8"/>
    <mergeCell ref="F7:F8"/>
    <mergeCell ref="G7:G8"/>
    <mergeCell ref="B2:Q2"/>
    <mergeCell ref="C3:F3"/>
    <mergeCell ref="C4:F4"/>
    <mergeCell ref="C6:J6"/>
    <mergeCell ref="K6:O6"/>
    <mergeCell ref="C10:D10"/>
    <mergeCell ref="H7:H8"/>
    <mergeCell ref="I7:I8"/>
    <mergeCell ref="J7:J8"/>
    <mergeCell ref="K7:K8"/>
    <mergeCell ref="N7:N8"/>
    <mergeCell ref="O7:O8"/>
    <mergeCell ref="P7:P8"/>
    <mergeCell ref="Q7:Q8"/>
    <mergeCell ref="C9:D9"/>
    <mergeCell ref="L7:L8"/>
    <mergeCell ref="M7:M8"/>
    <mergeCell ref="C17:D17"/>
    <mergeCell ref="C18:D18"/>
    <mergeCell ref="C19:D19"/>
    <mergeCell ref="C11:D11"/>
    <mergeCell ref="C12:D12"/>
    <mergeCell ref="C13:D13"/>
    <mergeCell ref="C14:D14"/>
    <mergeCell ref="C15:D15"/>
    <mergeCell ref="C16:D16"/>
  </mergeCells>
  <pageMargins left="0.7" right="0.7" top="0.75" bottom="0.75" header="0.3" footer="0.3"/>
  <pageSetup scale="71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B6960-BEC0-48E5-B680-471429668BC8}">
  <sheetPr>
    <pageSetUpPr fitToPage="1"/>
  </sheetPr>
  <dimension ref="B1:AA21"/>
  <sheetViews>
    <sheetView zoomScale="85" zoomScaleNormal="85" workbookViewId="0">
      <selection activeCell="G26" sqref="G26"/>
    </sheetView>
  </sheetViews>
  <sheetFormatPr defaultColWidth="9.140625" defaultRowHeight="15" x14ac:dyDescent="0.25"/>
  <cols>
    <col min="1" max="1" width="1.42578125" style="1" customWidth="1"/>
    <col min="2" max="2" width="14.7109375" style="1" customWidth="1"/>
    <col min="3" max="3" width="4.140625" style="1" customWidth="1"/>
    <col min="4" max="4" width="5" style="1" customWidth="1"/>
    <col min="5" max="5" width="9.140625" style="1"/>
    <col min="6" max="6" width="11.7109375" style="1" customWidth="1"/>
    <col min="7" max="8" width="9.140625" style="1"/>
    <col min="9" max="9" width="11.140625" style="1" bestFit="1" customWidth="1"/>
    <col min="10" max="10" width="11.5703125" style="1" bestFit="1" customWidth="1"/>
    <col min="11" max="15" width="11" style="1" customWidth="1"/>
    <col min="16" max="16" width="9.140625" style="1"/>
    <col min="17" max="17" width="11" style="1" customWidth="1"/>
    <col min="18" max="18" width="9.140625" style="1"/>
    <col min="19" max="19" width="10.5703125" style="1" bestFit="1" customWidth="1"/>
    <col min="20" max="24" width="9.140625" style="1"/>
    <col min="25" max="25" width="10.5703125" style="1" bestFit="1" customWidth="1"/>
    <col min="26" max="26" width="9" style="1" bestFit="1" customWidth="1"/>
    <col min="27" max="27" width="10.5703125" style="1" bestFit="1" customWidth="1"/>
    <col min="28" max="16384" width="9.140625" style="1"/>
  </cols>
  <sheetData>
    <row r="1" spans="2:27" ht="7.5" customHeight="1" thickBot="1" x14ac:dyDescent="0.3"/>
    <row r="2" spans="2:27" ht="18.75" x14ac:dyDescent="0.3">
      <c r="B2" s="34" t="s">
        <v>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6"/>
    </row>
    <row r="3" spans="2:27" ht="22.5" customHeight="1" x14ac:dyDescent="0.25">
      <c r="B3" s="2" t="s">
        <v>1</v>
      </c>
      <c r="C3" s="37">
        <v>45206</v>
      </c>
      <c r="D3" s="38"/>
      <c r="E3" s="38"/>
      <c r="F3" s="38"/>
      <c r="G3" s="3"/>
      <c r="H3" s="3"/>
      <c r="I3" s="3"/>
      <c r="J3" s="3"/>
      <c r="K3" s="3"/>
      <c r="L3" s="3"/>
      <c r="M3" s="3"/>
      <c r="N3" s="3"/>
      <c r="O3" s="3"/>
      <c r="P3" s="3"/>
      <c r="Q3" s="4"/>
    </row>
    <row r="4" spans="2:27" ht="22.5" customHeight="1" x14ac:dyDescent="0.25">
      <c r="B4" s="2" t="s">
        <v>2</v>
      </c>
      <c r="C4" s="39">
        <v>45206</v>
      </c>
      <c r="D4" s="39"/>
      <c r="E4" s="39"/>
      <c r="F4" s="39"/>
      <c r="G4" s="3"/>
      <c r="H4" s="3"/>
      <c r="I4" s="3"/>
      <c r="J4" s="3"/>
      <c r="K4" s="3"/>
      <c r="L4" s="3"/>
      <c r="M4" s="3"/>
      <c r="N4" s="3"/>
      <c r="O4" s="3"/>
      <c r="P4" s="3"/>
      <c r="Q4" s="4"/>
    </row>
    <row r="5" spans="2:27" ht="7.5" customHeight="1" x14ac:dyDescent="0.25">
      <c r="B5" s="5"/>
      <c r="Q5" s="6"/>
    </row>
    <row r="6" spans="2:27" ht="15" customHeight="1" x14ac:dyDescent="0.25">
      <c r="B6" s="7"/>
      <c r="C6" s="40" t="s">
        <v>3</v>
      </c>
      <c r="D6" s="41"/>
      <c r="E6" s="41"/>
      <c r="F6" s="41"/>
      <c r="G6" s="41"/>
      <c r="H6" s="41"/>
      <c r="I6" s="41"/>
      <c r="J6" s="42"/>
      <c r="K6" s="40" t="s">
        <v>4</v>
      </c>
      <c r="L6" s="41"/>
      <c r="M6" s="41"/>
      <c r="N6" s="41"/>
      <c r="O6" s="42"/>
      <c r="P6" s="8"/>
      <c r="Q6" s="9"/>
    </row>
    <row r="7" spans="2:27" x14ac:dyDescent="0.25">
      <c r="B7" s="43" t="s">
        <v>5</v>
      </c>
      <c r="C7" s="45" t="s">
        <v>6</v>
      </c>
      <c r="D7" s="46"/>
      <c r="E7" s="29" t="s">
        <v>7</v>
      </c>
      <c r="F7" s="29" t="s">
        <v>8</v>
      </c>
      <c r="G7" s="29" t="s">
        <v>9</v>
      </c>
      <c r="H7" s="29" t="s">
        <v>10</v>
      </c>
      <c r="I7" s="29" t="s">
        <v>11</v>
      </c>
      <c r="J7" s="29" t="s">
        <v>12</v>
      </c>
      <c r="K7" s="29" t="s">
        <v>13</v>
      </c>
      <c r="L7" s="29" t="s">
        <v>14</v>
      </c>
      <c r="M7" s="29" t="s">
        <v>15</v>
      </c>
      <c r="N7" s="29" t="s">
        <v>16</v>
      </c>
      <c r="O7" s="29" t="s">
        <v>17</v>
      </c>
      <c r="P7" s="31" t="s">
        <v>18</v>
      </c>
      <c r="Q7" s="32" t="s">
        <v>19</v>
      </c>
    </row>
    <row r="8" spans="2:27" x14ac:dyDescent="0.25">
      <c r="B8" s="44"/>
      <c r="C8" s="47"/>
      <c r="D8" s="48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1"/>
      <c r="Q8" s="33"/>
    </row>
    <row r="9" spans="2:27" x14ac:dyDescent="0.25">
      <c r="B9" s="10" t="s">
        <v>21</v>
      </c>
      <c r="C9" s="27" t="s">
        <v>22</v>
      </c>
      <c r="D9" s="28"/>
      <c r="E9" s="21" t="s">
        <v>22</v>
      </c>
      <c r="F9" s="22">
        <v>4000</v>
      </c>
      <c r="G9" s="19" t="s">
        <v>22</v>
      </c>
      <c r="H9" s="21" t="s">
        <v>22</v>
      </c>
      <c r="I9" s="22" t="s">
        <v>22</v>
      </c>
      <c r="J9" s="17">
        <f>F9</f>
        <v>4000</v>
      </c>
      <c r="K9" s="17"/>
      <c r="L9" s="17"/>
      <c r="M9" s="17"/>
      <c r="N9" s="17"/>
      <c r="O9" s="17"/>
      <c r="P9" s="18"/>
      <c r="Q9" s="20"/>
    </row>
    <row r="10" spans="2:27" x14ac:dyDescent="0.25">
      <c r="B10" s="10"/>
      <c r="C10" s="27"/>
      <c r="D10" s="28"/>
      <c r="E10" s="21"/>
      <c r="F10" s="22"/>
      <c r="G10" s="19"/>
      <c r="H10" s="21"/>
      <c r="I10" s="22"/>
      <c r="J10" s="17"/>
      <c r="K10" s="17"/>
      <c r="L10" s="17"/>
      <c r="M10" s="17"/>
      <c r="N10" s="17"/>
      <c r="O10" s="17"/>
      <c r="P10" s="18"/>
      <c r="Q10" s="20"/>
    </row>
    <row r="11" spans="2:27" x14ac:dyDescent="0.25">
      <c r="B11" s="11"/>
      <c r="C11" s="27"/>
      <c r="D11" s="28"/>
      <c r="E11" s="21"/>
      <c r="F11" s="22"/>
      <c r="G11" s="19"/>
      <c r="H11" s="21"/>
      <c r="I11" s="22"/>
      <c r="J11" s="17"/>
      <c r="K11" s="17"/>
      <c r="L11" s="17"/>
      <c r="M11" s="17"/>
      <c r="N11" s="17"/>
      <c r="O11" s="17"/>
      <c r="P11" s="18"/>
      <c r="Q11" s="20"/>
      <c r="S11" s="26"/>
    </row>
    <row r="12" spans="2:27" x14ac:dyDescent="0.25">
      <c r="B12" s="11"/>
      <c r="C12" s="27"/>
      <c r="D12" s="28"/>
      <c r="E12" s="21"/>
      <c r="F12" s="22"/>
      <c r="G12" s="19"/>
      <c r="H12" s="21"/>
      <c r="I12" s="22"/>
      <c r="J12" s="17"/>
      <c r="K12" s="17"/>
      <c r="L12" s="17"/>
      <c r="M12" s="17"/>
      <c r="N12" s="17"/>
      <c r="O12" s="17"/>
      <c r="P12" s="18"/>
      <c r="Q12" s="20"/>
      <c r="S12" s="26"/>
      <c r="Y12" s="26"/>
      <c r="Z12" s="26"/>
      <c r="AA12" s="26"/>
    </row>
    <row r="13" spans="2:27" x14ac:dyDescent="0.25">
      <c r="B13" s="23" t="s">
        <v>24</v>
      </c>
      <c r="C13" s="27">
        <v>38</v>
      </c>
      <c r="D13" s="28"/>
      <c r="E13" s="21">
        <v>14</v>
      </c>
      <c r="F13" s="22">
        <f>C13*E13</f>
        <v>532</v>
      </c>
      <c r="G13" s="19">
        <v>0</v>
      </c>
      <c r="H13" s="21">
        <f>E13*1.5</f>
        <v>21</v>
      </c>
      <c r="I13" s="22">
        <f>G13*H13</f>
        <v>0</v>
      </c>
      <c r="J13" s="17">
        <f>F13+I13</f>
        <v>532</v>
      </c>
      <c r="K13" s="17"/>
      <c r="L13" s="17"/>
      <c r="M13" s="17"/>
      <c r="N13" s="17"/>
      <c r="O13" s="17"/>
      <c r="P13" s="18"/>
      <c r="Q13" s="20"/>
      <c r="S13" s="26"/>
    </row>
    <row r="14" spans="2:27" x14ac:dyDescent="0.25">
      <c r="B14" s="23"/>
      <c r="C14" s="27"/>
      <c r="D14" s="28"/>
      <c r="E14" s="21"/>
      <c r="F14" s="22"/>
      <c r="G14" s="19"/>
      <c r="H14" s="21"/>
      <c r="I14" s="22"/>
      <c r="J14" s="17"/>
      <c r="K14" s="17"/>
      <c r="L14" s="17"/>
      <c r="M14" s="17"/>
      <c r="N14" s="17"/>
      <c r="O14" s="17"/>
      <c r="P14" s="18"/>
      <c r="Q14" s="20"/>
    </row>
    <row r="15" spans="2:27" x14ac:dyDescent="0.25">
      <c r="B15" s="11"/>
      <c r="C15" s="27"/>
      <c r="D15" s="28"/>
      <c r="E15" s="25"/>
      <c r="F15" s="24"/>
      <c r="G15" s="19"/>
      <c r="H15" s="25"/>
      <c r="I15" s="24"/>
      <c r="J15" s="24"/>
      <c r="K15" s="17"/>
      <c r="L15" s="17"/>
      <c r="M15" s="17"/>
      <c r="N15" s="17"/>
      <c r="O15" s="17"/>
      <c r="P15" s="18"/>
      <c r="Q15" s="20"/>
    </row>
    <row r="16" spans="2:27" x14ac:dyDescent="0.25">
      <c r="B16" s="10"/>
      <c r="C16" s="27"/>
      <c r="D16" s="28"/>
      <c r="E16" s="21"/>
      <c r="F16" s="22"/>
      <c r="G16" s="19"/>
      <c r="H16" s="21"/>
      <c r="I16" s="22"/>
      <c r="J16" s="17"/>
      <c r="K16" s="17"/>
      <c r="L16" s="17"/>
      <c r="M16" s="17"/>
      <c r="N16" s="17"/>
      <c r="O16" s="17"/>
      <c r="P16" s="18"/>
      <c r="Q16" s="20"/>
    </row>
    <row r="17" spans="2:17" x14ac:dyDescent="0.25">
      <c r="B17" s="23" t="s">
        <v>26</v>
      </c>
      <c r="C17" s="27">
        <v>40</v>
      </c>
      <c r="D17" s="28"/>
      <c r="E17" s="21">
        <v>12</v>
      </c>
      <c r="F17" s="22">
        <f>C17*E17</f>
        <v>480</v>
      </c>
      <c r="G17" s="19">
        <v>3</v>
      </c>
      <c r="H17" s="21">
        <f>E17*1.5</f>
        <v>18</v>
      </c>
      <c r="I17" s="22">
        <f>G17*H17</f>
        <v>54</v>
      </c>
      <c r="J17" s="17">
        <f>F17+I17</f>
        <v>534</v>
      </c>
      <c r="K17" s="17"/>
      <c r="L17" s="17"/>
      <c r="M17" s="17"/>
      <c r="N17" s="17"/>
      <c r="O17" s="17"/>
      <c r="P17" s="18"/>
      <c r="Q17" s="20"/>
    </row>
    <row r="18" spans="2:17" x14ac:dyDescent="0.25">
      <c r="B18" s="23"/>
      <c r="C18" s="27"/>
      <c r="D18" s="28"/>
      <c r="E18" s="21"/>
      <c r="F18" s="22"/>
      <c r="G18" s="19"/>
      <c r="H18" s="21"/>
      <c r="I18" s="22"/>
      <c r="J18" s="17"/>
      <c r="K18" s="17"/>
      <c r="L18" s="17"/>
      <c r="M18" s="17"/>
      <c r="N18" s="17"/>
      <c r="O18" s="17"/>
      <c r="P18" s="18"/>
      <c r="Q18" s="20"/>
    </row>
    <row r="19" spans="2:17" x14ac:dyDescent="0.25">
      <c r="B19" s="11"/>
      <c r="C19" s="27"/>
      <c r="D19" s="28"/>
      <c r="E19" s="25"/>
      <c r="F19" s="24"/>
      <c r="G19" s="19"/>
      <c r="H19" s="25"/>
      <c r="I19" s="24"/>
      <c r="J19" s="24"/>
      <c r="K19" s="17"/>
      <c r="L19" s="17"/>
      <c r="M19" s="17"/>
      <c r="N19" s="17"/>
      <c r="O19" s="17"/>
      <c r="P19" s="18"/>
      <c r="Q19" s="20"/>
    </row>
    <row r="20" spans="2:17" x14ac:dyDescent="0.25">
      <c r="B20" s="11" t="s">
        <v>20</v>
      </c>
      <c r="C20" s="12"/>
      <c r="D20" s="12"/>
      <c r="E20" s="12"/>
      <c r="F20" s="17">
        <f>F11+F15+F19</f>
        <v>0</v>
      </c>
      <c r="G20" s="12"/>
      <c r="H20" s="12"/>
      <c r="I20" s="17">
        <f>I11+I15+I19</f>
        <v>0</v>
      </c>
      <c r="J20" s="17">
        <f>J11+J15+J19</f>
        <v>0</v>
      </c>
      <c r="K20" s="17"/>
      <c r="L20" s="17"/>
      <c r="M20" s="17"/>
      <c r="N20" s="17"/>
      <c r="O20" s="17"/>
      <c r="P20" s="13"/>
      <c r="Q20" s="20"/>
    </row>
    <row r="21" spans="2:17" ht="7.5" customHeight="1" thickBot="1" x14ac:dyDescent="0.3"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6"/>
    </row>
  </sheetData>
  <mergeCells count="31">
    <mergeCell ref="B7:B8"/>
    <mergeCell ref="C7:D8"/>
    <mergeCell ref="E7:E8"/>
    <mergeCell ref="F7:F8"/>
    <mergeCell ref="G7:G8"/>
    <mergeCell ref="B2:Q2"/>
    <mergeCell ref="C3:F3"/>
    <mergeCell ref="C4:F4"/>
    <mergeCell ref="C6:J6"/>
    <mergeCell ref="K6:O6"/>
    <mergeCell ref="C10:D10"/>
    <mergeCell ref="H7:H8"/>
    <mergeCell ref="I7:I8"/>
    <mergeCell ref="J7:J8"/>
    <mergeCell ref="K7:K8"/>
    <mergeCell ref="N7:N8"/>
    <mergeCell ref="O7:O8"/>
    <mergeCell ref="P7:P8"/>
    <mergeCell ref="Q7:Q8"/>
    <mergeCell ref="C9:D9"/>
    <mergeCell ref="L7:L8"/>
    <mergeCell ref="M7:M8"/>
    <mergeCell ref="C17:D17"/>
    <mergeCell ref="C18:D18"/>
    <mergeCell ref="C19:D19"/>
    <mergeCell ref="C11:D11"/>
    <mergeCell ref="C12:D12"/>
    <mergeCell ref="C13:D13"/>
    <mergeCell ref="C14:D14"/>
    <mergeCell ref="C15:D15"/>
    <mergeCell ref="C16:D16"/>
  </mergeCells>
  <pageMargins left="0.7" right="0.7" top="0.75" bottom="0.75" header="0.3" footer="0.3"/>
  <pageSetup scale="7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EF13EB-39FB-4F10-BEB2-88AAA5E2199F}">
  <sheetPr>
    <pageSetUpPr fitToPage="1"/>
  </sheetPr>
  <dimension ref="B1:AA21"/>
  <sheetViews>
    <sheetView zoomScale="85" zoomScaleNormal="85" workbookViewId="0">
      <selection activeCell="K20" sqref="K20"/>
    </sheetView>
  </sheetViews>
  <sheetFormatPr defaultColWidth="9.140625" defaultRowHeight="15" x14ac:dyDescent="0.25"/>
  <cols>
    <col min="1" max="1" width="1.42578125" style="1" customWidth="1"/>
    <col min="2" max="2" width="14.7109375" style="1" customWidth="1"/>
    <col min="3" max="3" width="4.140625" style="1" customWidth="1"/>
    <col min="4" max="4" width="5" style="1" customWidth="1"/>
    <col min="5" max="5" width="9.140625" style="1"/>
    <col min="6" max="6" width="11.42578125" style="1" customWidth="1"/>
    <col min="7" max="8" width="9.140625" style="1"/>
    <col min="9" max="9" width="11.140625" style="1" bestFit="1" customWidth="1"/>
    <col min="10" max="10" width="11.5703125" style="1" bestFit="1" customWidth="1"/>
    <col min="11" max="15" width="11" style="1" customWidth="1"/>
    <col min="16" max="16" width="9.140625" style="1"/>
    <col min="17" max="17" width="11" style="1" customWidth="1"/>
    <col min="18" max="18" width="9.140625" style="1"/>
    <col min="19" max="19" width="10.5703125" style="1" bestFit="1" customWidth="1"/>
    <col min="20" max="24" width="9.140625" style="1"/>
    <col min="25" max="25" width="10.5703125" style="1" bestFit="1" customWidth="1"/>
    <col min="26" max="26" width="9" style="1" bestFit="1" customWidth="1"/>
    <col min="27" max="27" width="10.5703125" style="1" bestFit="1" customWidth="1"/>
    <col min="28" max="16384" width="9.140625" style="1"/>
  </cols>
  <sheetData>
    <row r="1" spans="2:27" ht="7.5" customHeight="1" thickBot="1" x14ac:dyDescent="0.3"/>
    <row r="2" spans="2:27" ht="18.75" x14ac:dyDescent="0.3">
      <c r="B2" s="34" t="s">
        <v>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6"/>
    </row>
    <row r="3" spans="2:27" ht="22.5" customHeight="1" x14ac:dyDescent="0.25">
      <c r="B3" s="2" t="s">
        <v>1</v>
      </c>
      <c r="C3" s="37">
        <v>44968</v>
      </c>
      <c r="D3" s="38"/>
      <c r="E3" s="38"/>
      <c r="F3" s="38"/>
      <c r="G3" s="3"/>
      <c r="H3" s="3"/>
      <c r="I3" s="3"/>
      <c r="J3" s="3"/>
      <c r="K3" s="3"/>
      <c r="L3" s="3"/>
      <c r="M3" s="3"/>
      <c r="N3" s="3"/>
      <c r="O3" s="3"/>
      <c r="P3" s="3"/>
      <c r="Q3" s="4"/>
    </row>
    <row r="4" spans="2:27" ht="22.5" customHeight="1" x14ac:dyDescent="0.25">
      <c r="B4" s="2" t="s">
        <v>2</v>
      </c>
      <c r="C4" s="39">
        <v>44968</v>
      </c>
      <c r="D4" s="39"/>
      <c r="E4" s="39"/>
      <c r="F4" s="39"/>
      <c r="G4" s="3"/>
      <c r="H4" s="3"/>
      <c r="I4" s="3"/>
      <c r="J4" s="3"/>
      <c r="K4" s="3"/>
      <c r="L4" s="3"/>
      <c r="M4" s="3"/>
      <c r="N4" s="3"/>
      <c r="O4" s="3"/>
      <c r="P4" s="3"/>
      <c r="Q4" s="4"/>
    </row>
    <row r="5" spans="2:27" ht="7.5" customHeight="1" x14ac:dyDescent="0.25">
      <c r="B5" s="5"/>
      <c r="Q5" s="6"/>
    </row>
    <row r="6" spans="2:27" ht="15" customHeight="1" x14ac:dyDescent="0.25">
      <c r="B6" s="7"/>
      <c r="C6" s="40" t="s">
        <v>3</v>
      </c>
      <c r="D6" s="41"/>
      <c r="E6" s="41"/>
      <c r="F6" s="41"/>
      <c r="G6" s="41"/>
      <c r="H6" s="41"/>
      <c r="I6" s="41"/>
      <c r="J6" s="42"/>
      <c r="K6" s="40" t="s">
        <v>4</v>
      </c>
      <c r="L6" s="41"/>
      <c r="M6" s="41"/>
      <c r="N6" s="41"/>
      <c r="O6" s="42"/>
      <c r="P6" s="8"/>
      <c r="Q6" s="9"/>
    </row>
    <row r="7" spans="2:27" x14ac:dyDescent="0.25">
      <c r="B7" s="43" t="s">
        <v>5</v>
      </c>
      <c r="C7" s="45" t="s">
        <v>6</v>
      </c>
      <c r="D7" s="46"/>
      <c r="E7" s="29" t="s">
        <v>7</v>
      </c>
      <c r="F7" s="29" t="s">
        <v>8</v>
      </c>
      <c r="G7" s="29" t="s">
        <v>9</v>
      </c>
      <c r="H7" s="29" t="s">
        <v>10</v>
      </c>
      <c r="I7" s="29" t="s">
        <v>11</v>
      </c>
      <c r="J7" s="29" t="s">
        <v>12</v>
      </c>
      <c r="K7" s="29" t="s">
        <v>13</v>
      </c>
      <c r="L7" s="29" t="s">
        <v>14</v>
      </c>
      <c r="M7" s="29" t="s">
        <v>15</v>
      </c>
      <c r="N7" s="29" t="s">
        <v>16</v>
      </c>
      <c r="O7" s="29" t="s">
        <v>17</v>
      </c>
      <c r="P7" s="31" t="s">
        <v>18</v>
      </c>
      <c r="Q7" s="32" t="s">
        <v>19</v>
      </c>
    </row>
    <row r="8" spans="2:27" x14ac:dyDescent="0.25">
      <c r="B8" s="44"/>
      <c r="C8" s="47"/>
      <c r="D8" s="48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1"/>
      <c r="Q8" s="33"/>
    </row>
    <row r="9" spans="2:27" x14ac:dyDescent="0.25">
      <c r="B9" s="10" t="s">
        <v>21</v>
      </c>
      <c r="C9" s="27" t="s">
        <v>22</v>
      </c>
      <c r="D9" s="28"/>
      <c r="E9" s="21" t="s">
        <v>22</v>
      </c>
      <c r="F9" s="22">
        <v>4000</v>
      </c>
      <c r="G9" s="19" t="s">
        <v>22</v>
      </c>
      <c r="H9" s="21" t="s">
        <v>22</v>
      </c>
      <c r="I9" s="22" t="s">
        <v>22</v>
      </c>
      <c r="J9" s="17">
        <f>F9</f>
        <v>4000</v>
      </c>
      <c r="K9" s="17"/>
      <c r="L9" s="17"/>
      <c r="M9" s="17"/>
      <c r="N9" s="17"/>
      <c r="O9" s="17"/>
      <c r="P9" s="18"/>
      <c r="Q9" s="20"/>
    </row>
    <row r="10" spans="2:27" x14ac:dyDescent="0.25">
      <c r="B10" s="10" t="s">
        <v>21</v>
      </c>
      <c r="C10" s="27" t="s">
        <v>22</v>
      </c>
      <c r="D10" s="28"/>
      <c r="E10" s="21" t="s">
        <v>22</v>
      </c>
      <c r="F10" s="22">
        <v>4000</v>
      </c>
      <c r="G10" s="19" t="s">
        <v>22</v>
      </c>
      <c r="H10" s="21" t="s">
        <v>22</v>
      </c>
      <c r="I10" s="22" t="s">
        <v>22</v>
      </c>
      <c r="J10" s="17">
        <f>F10</f>
        <v>4000</v>
      </c>
      <c r="K10" s="17"/>
      <c r="L10" s="17"/>
      <c r="M10" s="17"/>
      <c r="N10" s="17"/>
      <c r="O10" s="17"/>
      <c r="P10" s="18"/>
      <c r="Q10" s="20"/>
    </row>
    <row r="11" spans="2:27" x14ac:dyDescent="0.25">
      <c r="B11" s="11" t="s">
        <v>23</v>
      </c>
      <c r="C11" s="27" t="s">
        <v>22</v>
      </c>
      <c r="D11" s="28"/>
      <c r="E11" s="21" t="s">
        <v>22</v>
      </c>
      <c r="F11" s="22">
        <f>SUM(F9:F10)</f>
        <v>8000</v>
      </c>
      <c r="G11" s="19" t="s">
        <v>22</v>
      </c>
      <c r="H11" s="21" t="s">
        <v>22</v>
      </c>
      <c r="I11" s="22">
        <v>0</v>
      </c>
      <c r="J11" s="17">
        <f>SUM(J9:J10)</f>
        <v>8000</v>
      </c>
      <c r="K11" s="17">
        <v>1129.7</v>
      </c>
      <c r="L11" s="17">
        <f>ROUND((J11*0.98)*0.05, 2)</f>
        <v>392</v>
      </c>
      <c r="M11" s="17">
        <f>ROUND(J11*0.062, 2)</f>
        <v>496</v>
      </c>
      <c r="N11" s="17">
        <f>ROUND(J11*0.0145, 2)</f>
        <v>116</v>
      </c>
      <c r="O11" s="17">
        <f>ROUND(J11*0.02, 2)</f>
        <v>160</v>
      </c>
      <c r="P11" s="18">
        <v>245</v>
      </c>
      <c r="Q11" s="20">
        <f>J11-K11-L11-M11-N11-O11</f>
        <v>5706.3</v>
      </c>
      <c r="S11" s="26"/>
    </row>
    <row r="12" spans="2:27" x14ac:dyDescent="0.25">
      <c r="B12" s="11"/>
      <c r="C12" s="27"/>
      <c r="D12" s="28"/>
      <c r="E12" s="21"/>
      <c r="F12" s="22"/>
      <c r="G12" s="19"/>
      <c r="H12" s="21"/>
      <c r="I12" s="22"/>
      <c r="J12" s="17"/>
      <c r="K12" s="17"/>
      <c r="L12" s="17"/>
      <c r="M12" s="17"/>
      <c r="N12" s="17"/>
      <c r="O12" s="17"/>
      <c r="P12" s="18"/>
      <c r="Q12" s="20"/>
      <c r="S12" s="26"/>
      <c r="Y12" s="26"/>
      <c r="Z12" s="26"/>
      <c r="AA12" s="26"/>
    </row>
    <row r="13" spans="2:27" x14ac:dyDescent="0.25">
      <c r="B13" s="23" t="s">
        <v>24</v>
      </c>
      <c r="C13" s="27">
        <v>40</v>
      </c>
      <c r="D13" s="28"/>
      <c r="E13" s="21">
        <v>14</v>
      </c>
      <c r="F13" s="22">
        <f>C13*E13</f>
        <v>560</v>
      </c>
      <c r="G13" s="19">
        <v>1</v>
      </c>
      <c r="H13" s="21">
        <f>E13*1.5</f>
        <v>21</v>
      </c>
      <c r="I13" s="22">
        <f>G13*H13</f>
        <v>21</v>
      </c>
      <c r="J13" s="17">
        <f>F13+I13</f>
        <v>581</v>
      </c>
      <c r="K13" s="17"/>
      <c r="L13" s="17"/>
      <c r="M13" s="17"/>
      <c r="N13" s="17"/>
      <c r="O13" s="17"/>
      <c r="P13" s="18"/>
      <c r="Q13" s="20"/>
      <c r="S13" s="26"/>
    </row>
    <row r="14" spans="2:27" x14ac:dyDescent="0.25">
      <c r="B14" s="23" t="s">
        <v>24</v>
      </c>
      <c r="C14" s="27">
        <v>40</v>
      </c>
      <c r="D14" s="28"/>
      <c r="E14" s="21">
        <v>14</v>
      </c>
      <c r="F14" s="22">
        <f>C14*E14</f>
        <v>560</v>
      </c>
      <c r="G14" s="19">
        <v>1</v>
      </c>
      <c r="H14" s="21">
        <f>E14*1.5</f>
        <v>21</v>
      </c>
      <c r="I14" s="22">
        <f>G14*H14</f>
        <v>21</v>
      </c>
      <c r="J14" s="17">
        <f>F14+I14</f>
        <v>581</v>
      </c>
      <c r="K14" s="17"/>
      <c r="L14" s="17"/>
      <c r="M14" s="17"/>
      <c r="N14" s="17"/>
      <c r="O14" s="17"/>
      <c r="P14" s="18"/>
      <c r="Q14" s="20"/>
    </row>
    <row r="15" spans="2:27" x14ac:dyDescent="0.25">
      <c r="B15" s="11" t="s">
        <v>25</v>
      </c>
      <c r="C15" s="27">
        <f>SUM(C13:D14)</f>
        <v>80</v>
      </c>
      <c r="D15" s="28"/>
      <c r="E15" s="25">
        <v>14</v>
      </c>
      <c r="F15" s="24">
        <f t="shared" ref="F15:J15" si="0">SUM(F13:F14)</f>
        <v>1120</v>
      </c>
      <c r="G15" s="19">
        <f t="shared" si="0"/>
        <v>2</v>
      </c>
      <c r="H15" s="25">
        <v>21</v>
      </c>
      <c r="I15" s="24">
        <f t="shared" si="0"/>
        <v>42</v>
      </c>
      <c r="J15" s="24">
        <f t="shared" si="0"/>
        <v>1162</v>
      </c>
      <c r="K15" s="17">
        <v>87</v>
      </c>
      <c r="L15" s="17">
        <f>ROUND((J15)*0.05, 2)</f>
        <v>58.1</v>
      </c>
      <c r="M15" s="17">
        <f>ROUND(J15*0.062, 2)</f>
        <v>72.040000000000006</v>
      </c>
      <c r="N15" s="17">
        <f>ROUND(J15*0.0145, 2)</f>
        <v>16.850000000000001</v>
      </c>
      <c r="O15" s="17">
        <v>0</v>
      </c>
      <c r="P15" s="18">
        <v>246</v>
      </c>
      <c r="Q15" s="20">
        <f>J15-K15-L15-M15-N15-O15</f>
        <v>928.01</v>
      </c>
    </row>
    <row r="16" spans="2:27" x14ac:dyDescent="0.25">
      <c r="B16" s="10"/>
      <c r="C16" s="27"/>
      <c r="D16" s="28"/>
      <c r="E16" s="21"/>
      <c r="F16" s="22"/>
      <c r="G16" s="19"/>
      <c r="H16" s="21"/>
      <c r="I16" s="22"/>
      <c r="J16" s="17"/>
      <c r="K16" s="17"/>
      <c r="L16" s="17"/>
      <c r="M16" s="17"/>
      <c r="N16" s="17"/>
      <c r="O16" s="17"/>
      <c r="P16" s="18"/>
      <c r="Q16" s="20"/>
    </row>
    <row r="17" spans="2:17" x14ac:dyDescent="0.25">
      <c r="B17" s="23" t="s">
        <v>26</v>
      </c>
      <c r="C17" s="27">
        <v>40</v>
      </c>
      <c r="D17" s="28"/>
      <c r="E17" s="21">
        <v>12</v>
      </c>
      <c r="F17" s="22">
        <f>C17*E17</f>
        <v>480</v>
      </c>
      <c r="G17" s="19">
        <v>5</v>
      </c>
      <c r="H17" s="21">
        <f>E17*1.5</f>
        <v>18</v>
      </c>
      <c r="I17" s="22">
        <f>G17*H17</f>
        <v>90</v>
      </c>
      <c r="J17" s="17">
        <f>F17+I17</f>
        <v>570</v>
      </c>
      <c r="K17" s="17"/>
      <c r="L17" s="17"/>
      <c r="M17" s="17"/>
      <c r="N17" s="17"/>
      <c r="O17" s="17"/>
      <c r="P17" s="18"/>
      <c r="Q17" s="20"/>
    </row>
    <row r="18" spans="2:17" x14ac:dyDescent="0.25">
      <c r="B18" s="23" t="s">
        <v>26</v>
      </c>
      <c r="C18" s="27">
        <v>40</v>
      </c>
      <c r="D18" s="28"/>
      <c r="E18" s="21">
        <v>12</v>
      </c>
      <c r="F18" s="22">
        <f>C18*E18</f>
        <v>480</v>
      </c>
      <c r="G18" s="19">
        <v>0</v>
      </c>
      <c r="H18" s="21">
        <f>E18*1.5</f>
        <v>18</v>
      </c>
      <c r="I18" s="22">
        <f>G18*H18</f>
        <v>0</v>
      </c>
      <c r="J18" s="17">
        <f>F18+I18</f>
        <v>480</v>
      </c>
      <c r="K18" s="17"/>
      <c r="L18" s="17"/>
      <c r="M18" s="17"/>
      <c r="N18" s="17"/>
      <c r="O18" s="17"/>
      <c r="P18" s="18"/>
      <c r="Q18" s="20"/>
    </row>
    <row r="19" spans="2:17" x14ac:dyDescent="0.25">
      <c r="B19" s="11" t="s">
        <v>27</v>
      </c>
      <c r="C19" s="27">
        <f>SUM(C17:D18)</f>
        <v>80</v>
      </c>
      <c r="D19" s="28"/>
      <c r="E19" s="25">
        <v>12</v>
      </c>
      <c r="F19" s="24">
        <f t="shared" ref="F19:G19" si="1">SUM(F17:F18)</f>
        <v>960</v>
      </c>
      <c r="G19" s="19">
        <f t="shared" si="1"/>
        <v>5</v>
      </c>
      <c r="H19" s="25">
        <v>18</v>
      </c>
      <c r="I19" s="24">
        <f t="shared" ref="I19:J19" si="2">SUM(I17:I18)</f>
        <v>90</v>
      </c>
      <c r="J19" s="24">
        <f t="shared" si="2"/>
        <v>1050</v>
      </c>
      <c r="K19" s="17">
        <v>0</v>
      </c>
      <c r="L19" s="17">
        <f>ROUND((J19)*0.05, 2)</f>
        <v>52.5</v>
      </c>
      <c r="M19" s="17">
        <f>ROUND(J19*0.062, 2)</f>
        <v>65.099999999999994</v>
      </c>
      <c r="N19" s="17">
        <f>ROUND(J19*0.0145, 2)</f>
        <v>15.23</v>
      </c>
      <c r="O19" s="17">
        <v>0</v>
      </c>
      <c r="P19" s="18">
        <v>247</v>
      </c>
      <c r="Q19" s="20">
        <f>J19-K19-L19-M19-N19-O19</f>
        <v>917.17</v>
      </c>
    </row>
    <row r="20" spans="2:17" x14ac:dyDescent="0.25">
      <c r="B20" s="11" t="s">
        <v>20</v>
      </c>
      <c r="C20" s="12"/>
      <c r="D20" s="12"/>
      <c r="E20" s="12"/>
      <c r="F20" s="17">
        <f>F11+F15+F19</f>
        <v>10080</v>
      </c>
      <c r="G20" s="12"/>
      <c r="H20" s="12"/>
      <c r="I20" s="17">
        <f>I11+I15+I19</f>
        <v>132</v>
      </c>
      <c r="J20" s="17">
        <f>J11+J15+J19</f>
        <v>10212</v>
      </c>
      <c r="K20" s="17"/>
      <c r="L20" s="17"/>
      <c r="M20" s="17"/>
      <c r="N20" s="17"/>
      <c r="O20" s="17"/>
      <c r="P20" s="13"/>
      <c r="Q20" s="20"/>
    </row>
    <row r="21" spans="2:17" ht="7.5" customHeight="1" thickBot="1" x14ac:dyDescent="0.3"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6"/>
    </row>
  </sheetData>
  <mergeCells count="31">
    <mergeCell ref="B7:B8"/>
    <mergeCell ref="C7:D8"/>
    <mergeCell ref="E7:E8"/>
    <mergeCell ref="F7:F8"/>
    <mergeCell ref="G7:G8"/>
    <mergeCell ref="B2:Q2"/>
    <mergeCell ref="C3:F3"/>
    <mergeCell ref="C4:F4"/>
    <mergeCell ref="C6:J6"/>
    <mergeCell ref="K6:O6"/>
    <mergeCell ref="C10:D10"/>
    <mergeCell ref="H7:H8"/>
    <mergeCell ref="I7:I8"/>
    <mergeCell ref="J7:J8"/>
    <mergeCell ref="K7:K8"/>
    <mergeCell ref="N7:N8"/>
    <mergeCell ref="O7:O8"/>
    <mergeCell ref="P7:P8"/>
    <mergeCell ref="Q7:Q8"/>
    <mergeCell ref="C9:D9"/>
    <mergeCell ref="L7:L8"/>
    <mergeCell ref="M7:M8"/>
    <mergeCell ref="C17:D17"/>
    <mergeCell ref="C18:D18"/>
    <mergeCell ref="C19:D19"/>
    <mergeCell ref="C11:D11"/>
    <mergeCell ref="C12:D12"/>
    <mergeCell ref="C13:D13"/>
    <mergeCell ref="C14:D14"/>
    <mergeCell ref="C15:D15"/>
    <mergeCell ref="C16:D16"/>
  </mergeCells>
  <pageMargins left="0.7" right="0.7" top="0.75" bottom="0.75" header="0.3" footer="0.3"/>
  <pageSetup scale="7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4226D-8EDE-4D45-AA54-2529DEFEF77C}">
  <sheetPr>
    <pageSetUpPr fitToPage="1"/>
  </sheetPr>
  <dimension ref="B1:AA21"/>
  <sheetViews>
    <sheetView zoomScale="85" zoomScaleNormal="85" workbookViewId="0">
      <selection activeCell="K20" sqref="K20"/>
    </sheetView>
  </sheetViews>
  <sheetFormatPr defaultColWidth="9.140625" defaultRowHeight="15" x14ac:dyDescent="0.25"/>
  <cols>
    <col min="1" max="1" width="1.42578125" style="1" customWidth="1"/>
    <col min="2" max="2" width="14.7109375" style="1" customWidth="1"/>
    <col min="3" max="3" width="4.140625" style="1" customWidth="1"/>
    <col min="4" max="4" width="5" style="1" customWidth="1"/>
    <col min="5" max="5" width="9.140625" style="1"/>
    <col min="6" max="6" width="11.140625" style="1" bestFit="1" customWidth="1"/>
    <col min="7" max="8" width="9.140625" style="1"/>
    <col min="9" max="9" width="11.140625" style="1" bestFit="1" customWidth="1"/>
    <col min="10" max="10" width="11.5703125" style="1" bestFit="1" customWidth="1"/>
    <col min="11" max="15" width="11" style="1" customWidth="1"/>
    <col min="16" max="16" width="9.140625" style="1"/>
    <col min="17" max="17" width="11" style="1" customWidth="1"/>
    <col min="18" max="18" width="9.140625" style="1"/>
    <col min="19" max="19" width="10.5703125" style="1" bestFit="1" customWidth="1"/>
    <col min="20" max="24" width="9.140625" style="1"/>
    <col min="25" max="25" width="10.5703125" style="1" bestFit="1" customWidth="1"/>
    <col min="26" max="26" width="9" style="1" bestFit="1" customWidth="1"/>
    <col min="27" max="27" width="10.5703125" style="1" bestFit="1" customWidth="1"/>
    <col min="28" max="16384" width="9.140625" style="1"/>
  </cols>
  <sheetData>
    <row r="1" spans="2:27" ht="7.5" customHeight="1" thickBot="1" x14ac:dyDescent="0.3"/>
    <row r="2" spans="2:27" ht="18.75" x14ac:dyDescent="0.3">
      <c r="B2" s="34" t="s">
        <v>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6"/>
    </row>
    <row r="3" spans="2:27" ht="22.5" customHeight="1" x14ac:dyDescent="0.25">
      <c r="B3" s="2" t="s">
        <v>1</v>
      </c>
      <c r="C3" s="37">
        <v>44982</v>
      </c>
      <c r="D3" s="38"/>
      <c r="E3" s="38"/>
      <c r="F3" s="38"/>
      <c r="G3" s="3"/>
      <c r="H3" s="3"/>
      <c r="I3" s="3"/>
      <c r="J3" s="3"/>
      <c r="K3" s="3"/>
      <c r="L3" s="3"/>
      <c r="M3" s="3"/>
      <c r="N3" s="3"/>
      <c r="O3" s="3"/>
      <c r="P3" s="3"/>
      <c r="Q3" s="4"/>
    </row>
    <row r="4" spans="2:27" ht="22.5" customHeight="1" x14ac:dyDescent="0.25">
      <c r="B4" s="2" t="s">
        <v>2</v>
      </c>
      <c r="C4" s="39">
        <v>44982</v>
      </c>
      <c r="D4" s="39"/>
      <c r="E4" s="39"/>
      <c r="F4" s="39"/>
      <c r="G4" s="3"/>
      <c r="H4" s="3"/>
      <c r="I4" s="3"/>
      <c r="J4" s="3"/>
      <c r="K4" s="3"/>
      <c r="L4" s="3"/>
      <c r="M4" s="3"/>
      <c r="N4" s="3"/>
      <c r="O4" s="3"/>
      <c r="P4" s="3"/>
      <c r="Q4" s="4"/>
    </row>
    <row r="5" spans="2:27" ht="7.5" customHeight="1" x14ac:dyDescent="0.25">
      <c r="B5" s="5"/>
      <c r="Q5" s="6"/>
    </row>
    <row r="6" spans="2:27" ht="15" customHeight="1" x14ac:dyDescent="0.25">
      <c r="B6" s="7"/>
      <c r="C6" s="40" t="s">
        <v>3</v>
      </c>
      <c r="D6" s="41"/>
      <c r="E6" s="41"/>
      <c r="F6" s="41"/>
      <c r="G6" s="41"/>
      <c r="H6" s="41"/>
      <c r="I6" s="41"/>
      <c r="J6" s="42"/>
      <c r="K6" s="40" t="s">
        <v>4</v>
      </c>
      <c r="L6" s="41"/>
      <c r="M6" s="41"/>
      <c r="N6" s="41"/>
      <c r="O6" s="42"/>
      <c r="P6" s="8"/>
      <c r="Q6" s="9"/>
    </row>
    <row r="7" spans="2:27" x14ac:dyDescent="0.25">
      <c r="B7" s="43" t="s">
        <v>5</v>
      </c>
      <c r="C7" s="45" t="s">
        <v>6</v>
      </c>
      <c r="D7" s="46"/>
      <c r="E7" s="29" t="s">
        <v>7</v>
      </c>
      <c r="F7" s="29" t="s">
        <v>8</v>
      </c>
      <c r="G7" s="29" t="s">
        <v>9</v>
      </c>
      <c r="H7" s="29" t="s">
        <v>10</v>
      </c>
      <c r="I7" s="29" t="s">
        <v>11</v>
      </c>
      <c r="J7" s="29" t="s">
        <v>12</v>
      </c>
      <c r="K7" s="29" t="s">
        <v>13</v>
      </c>
      <c r="L7" s="29" t="s">
        <v>14</v>
      </c>
      <c r="M7" s="29" t="s">
        <v>15</v>
      </c>
      <c r="N7" s="29" t="s">
        <v>16</v>
      </c>
      <c r="O7" s="29" t="s">
        <v>17</v>
      </c>
      <c r="P7" s="31" t="s">
        <v>18</v>
      </c>
      <c r="Q7" s="32" t="s">
        <v>19</v>
      </c>
    </row>
    <row r="8" spans="2:27" x14ac:dyDescent="0.25">
      <c r="B8" s="44"/>
      <c r="C8" s="47"/>
      <c r="D8" s="48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1"/>
      <c r="Q8" s="33"/>
    </row>
    <row r="9" spans="2:27" x14ac:dyDescent="0.25">
      <c r="B9" s="10" t="s">
        <v>21</v>
      </c>
      <c r="C9" s="27" t="s">
        <v>22</v>
      </c>
      <c r="D9" s="28"/>
      <c r="E9" s="21" t="s">
        <v>22</v>
      </c>
      <c r="F9" s="22">
        <v>4000</v>
      </c>
      <c r="G9" s="19" t="s">
        <v>22</v>
      </c>
      <c r="H9" s="21" t="s">
        <v>22</v>
      </c>
      <c r="I9" s="22" t="s">
        <v>22</v>
      </c>
      <c r="J9" s="17">
        <f>F9</f>
        <v>4000</v>
      </c>
      <c r="K9" s="17"/>
      <c r="L9" s="17"/>
      <c r="M9" s="17"/>
      <c r="N9" s="17"/>
      <c r="O9" s="17"/>
      <c r="P9" s="18"/>
      <c r="Q9" s="20"/>
    </row>
    <row r="10" spans="2:27" x14ac:dyDescent="0.25">
      <c r="B10" s="10" t="s">
        <v>21</v>
      </c>
      <c r="C10" s="27" t="s">
        <v>22</v>
      </c>
      <c r="D10" s="28"/>
      <c r="E10" s="21" t="s">
        <v>22</v>
      </c>
      <c r="F10" s="22">
        <v>4000</v>
      </c>
      <c r="G10" s="19" t="s">
        <v>22</v>
      </c>
      <c r="H10" s="21" t="s">
        <v>22</v>
      </c>
      <c r="I10" s="22" t="s">
        <v>22</v>
      </c>
      <c r="J10" s="17">
        <f>F10</f>
        <v>4000</v>
      </c>
      <c r="K10" s="17"/>
      <c r="L10" s="17"/>
      <c r="M10" s="17"/>
      <c r="N10" s="17"/>
      <c r="O10" s="17"/>
      <c r="P10" s="18"/>
      <c r="Q10" s="20"/>
    </row>
    <row r="11" spans="2:27" x14ac:dyDescent="0.25">
      <c r="B11" s="11" t="s">
        <v>23</v>
      </c>
      <c r="C11" s="27" t="s">
        <v>22</v>
      </c>
      <c r="D11" s="28"/>
      <c r="E11" s="21" t="s">
        <v>22</v>
      </c>
      <c r="F11" s="22">
        <f>SUM(F9:F10)</f>
        <v>8000</v>
      </c>
      <c r="G11" s="19" t="s">
        <v>22</v>
      </c>
      <c r="H11" s="21" t="s">
        <v>22</v>
      </c>
      <c r="I11" s="22">
        <v>0</v>
      </c>
      <c r="J11" s="17">
        <f>SUM(J9:J10)</f>
        <v>8000</v>
      </c>
      <c r="K11" s="17">
        <v>1129.7</v>
      </c>
      <c r="L11" s="17">
        <f>ROUND((J11*0.98)*0.05, 2)</f>
        <v>392</v>
      </c>
      <c r="M11" s="17">
        <f>ROUND(J11*0.062, 2)</f>
        <v>496</v>
      </c>
      <c r="N11" s="17">
        <f>ROUND(J11*0.0145, 2)</f>
        <v>116</v>
      </c>
      <c r="O11" s="17">
        <f>ROUND(J11*0.02, 2)</f>
        <v>160</v>
      </c>
      <c r="P11" s="18">
        <v>248</v>
      </c>
      <c r="Q11" s="20">
        <f>J11-K11-L11-M11-N11-O11</f>
        <v>5706.3</v>
      </c>
      <c r="S11" s="26"/>
    </row>
    <row r="12" spans="2:27" x14ac:dyDescent="0.25">
      <c r="B12" s="11"/>
      <c r="C12" s="27"/>
      <c r="D12" s="28"/>
      <c r="E12" s="21"/>
      <c r="F12" s="22"/>
      <c r="G12" s="19"/>
      <c r="H12" s="21"/>
      <c r="I12" s="22"/>
      <c r="J12" s="17"/>
      <c r="K12" s="17"/>
      <c r="L12" s="17"/>
      <c r="M12" s="17"/>
      <c r="N12" s="17"/>
      <c r="O12" s="17"/>
      <c r="P12" s="18"/>
      <c r="Q12" s="20"/>
      <c r="S12" s="26"/>
      <c r="Y12" s="26"/>
      <c r="Z12" s="26"/>
      <c r="AA12" s="26"/>
    </row>
    <row r="13" spans="2:27" x14ac:dyDescent="0.25">
      <c r="B13" s="23" t="s">
        <v>24</v>
      </c>
      <c r="C13" s="27">
        <v>36</v>
      </c>
      <c r="D13" s="28"/>
      <c r="E13" s="21">
        <v>14</v>
      </c>
      <c r="F13" s="22">
        <f>C13*E13</f>
        <v>504</v>
      </c>
      <c r="G13" s="19">
        <v>0</v>
      </c>
      <c r="H13" s="21">
        <f>E13*1.5</f>
        <v>21</v>
      </c>
      <c r="I13" s="22">
        <f>G13*H13</f>
        <v>0</v>
      </c>
      <c r="J13" s="17">
        <f>F13+I13</f>
        <v>504</v>
      </c>
      <c r="K13" s="17"/>
      <c r="L13" s="17"/>
      <c r="M13" s="17"/>
      <c r="N13" s="17"/>
      <c r="O13" s="17"/>
      <c r="P13" s="18"/>
      <c r="Q13" s="20"/>
      <c r="S13" s="26"/>
    </row>
    <row r="14" spans="2:27" x14ac:dyDescent="0.25">
      <c r="B14" s="23" t="s">
        <v>24</v>
      </c>
      <c r="C14" s="27">
        <v>33</v>
      </c>
      <c r="D14" s="28"/>
      <c r="E14" s="21">
        <v>14</v>
      </c>
      <c r="F14" s="22">
        <f>C14*E14</f>
        <v>462</v>
      </c>
      <c r="G14" s="19">
        <v>0</v>
      </c>
      <c r="H14" s="21">
        <f>E14*1.5</f>
        <v>21</v>
      </c>
      <c r="I14" s="22">
        <f>G14*H14</f>
        <v>0</v>
      </c>
      <c r="J14" s="17">
        <f>F14+I14</f>
        <v>462</v>
      </c>
      <c r="K14" s="17"/>
      <c r="L14" s="17"/>
      <c r="M14" s="17"/>
      <c r="N14" s="17"/>
      <c r="O14" s="17"/>
      <c r="P14" s="18"/>
      <c r="Q14" s="20"/>
    </row>
    <row r="15" spans="2:27" x14ac:dyDescent="0.25">
      <c r="B15" s="11" t="s">
        <v>25</v>
      </c>
      <c r="C15" s="27">
        <f>SUM(C13:D14)</f>
        <v>69</v>
      </c>
      <c r="D15" s="28"/>
      <c r="E15" s="25">
        <v>14</v>
      </c>
      <c r="F15" s="24">
        <f t="shared" ref="F15:J15" si="0">SUM(F13:F14)</f>
        <v>966</v>
      </c>
      <c r="G15" s="19">
        <f t="shared" si="0"/>
        <v>0</v>
      </c>
      <c r="H15" s="25">
        <v>21</v>
      </c>
      <c r="I15" s="24">
        <f t="shared" si="0"/>
        <v>0</v>
      </c>
      <c r="J15" s="24">
        <f t="shared" si="0"/>
        <v>966</v>
      </c>
      <c r="K15" s="17">
        <v>65</v>
      </c>
      <c r="L15" s="17">
        <f>ROUND((J15)*0.05, 2)</f>
        <v>48.3</v>
      </c>
      <c r="M15" s="17">
        <f>ROUND(J15*0.062, 2)</f>
        <v>59.89</v>
      </c>
      <c r="N15" s="17">
        <f>ROUND(J15*0.0145, 2)</f>
        <v>14.01</v>
      </c>
      <c r="O15" s="17">
        <v>0</v>
      </c>
      <c r="P15" s="18">
        <v>249</v>
      </c>
      <c r="Q15" s="20">
        <f>J15-K15-L15-M15-N15-O15</f>
        <v>778.80000000000007</v>
      </c>
    </row>
    <row r="16" spans="2:27" x14ac:dyDescent="0.25">
      <c r="B16" s="10"/>
      <c r="C16" s="27"/>
      <c r="D16" s="28"/>
      <c r="E16" s="21"/>
      <c r="F16" s="22"/>
      <c r="G16" s="19"/>
      <c r="H16" s="21"/>
      <c r="I16" s="22"/>
      <c r="J16" s="17"/>
      <c r="K16" s="17"/>
      <c r="L16" s="17"/>
      <c r="M16" s="17"/>
      <c r="N16" s="17"/>
      <c r="O16" s="17"/>
      <c r="P16" s="18"/>
      <c r="Q16" s="20"/>
    </row>
    <row r="17" spans="2:17" x14ac:dyDescent="0.25">
      <c r="B17" s="23" t="s">
        <v>26</v>
      </c>
      <c r="C17" s="27">
        <v>40</v>
      </c>
      <c r="D17" s="28"/>
      <c r="E17" s="21">
        <v>12</v>
      </c>
      <c r="F17" s="22">
        <f>C17*E17</f>
        <v>480</v>
      </c>
      <c r="G17" s="19">
        <v>0</v>
      </c>
      <c r="H17" s="21">
        <f>E17*1.5</f>
        <v>18</v>
      </c>
      <c r="I17" s="22">
        <f>G17*H17</f>
        <v>0</v>
      </c>
      <c r="J17" s="17">
        <f>F17+I17</f>
        <v>480</v>
      </c>
      <c r="K17" s="17"/>
      <c r="L17" s="17"/>
      <c r="M17" s="17"/>
      <c r="N17" s="17"/>
      <c r="O17" s="17"/>
      <c r="P17" s="18"/>
      <c r="Q17" s="20"/>
    </row>
    <row r="18" spans="2:17" x14ac:dyDescent="0.25">
      <c r="B18" s="23" t="s">
        <v>26</v>
      </c>
      <c r="C18" s="27">
        <v>33</v>
      </c>
      <c r="D18" s="28"/>
      <c r="E18" s="21">
        <v>12</v>
      </c>
      <c r="F18" s="22">
        <f>C18*E18</f>
        <v>396</v>
      </c>
      <c r="G18" s="19">
        <v>0</v>
      </c>
      <c r="H18" s="21">
        <f>E18*1.5</f>
        <v>18</v>
      </c>
      <c r="I18" s="22">
        <f>G18*H18</f>
        <v>0</v>
      </c>
      <c r="J18" s="17">
        <f>F18+I18</f>
        <v>396</v>
      </c>
      <c r="K18" s="17"/>
      <c r="L18" s="17"/>
      <c r="M18" s="17"/>
      <c r="N18" s="17"/>
      <c r="O18" s="17"/>
      <c r="P18" s="18"/>
      <c r="Q18" s="20"/>
    </row>
    <row r="19" spans="2:17" x14ac:dyDescent="0.25">
      <c r="B19" s="11" t="s">
        <v>27</v>
      </c>
      <c r="C19" s="27">
        <f>SUM(C17:D18)</f>
        <v>73</v>
      </c>
      <c r="D19" s="28"/>
      <c r="E19" s="25">
        <v>12</v>
      </c>
      <c r="F19" s="24">
        <f t="shared" ref="F19:G19" si="1">SUM(F17:F18)</f>
        <v>876</v>
      </c>
      <c r="G19" s="19">
        <f t="shared" si="1"/>
        <v>0</v>
      </c>
      <c r="H19" s="25">
        <v>18</v>
      </c>
      <c r="I19" s="24">
        <f t="shared" ref="I19:J19" si="2">SUM(I17:I18)</f>
        <v>0</v>
      </c>
      <c r="J19" s="24">
        <f t="shared" si="2"/>
        <v>876</v>
      </c>
      <c r="K19" s="17">
        <v>0</v>
      </c>
      <c r="L19" s="17">
        <f>ROUND((J19)*0.05, 2)</f>
        <v>43.8</v>
      </c>
      <c r="M19" s="17">
        <f>ROUND(J19*0.062, 2)</f>
        <v>54.31</v>
      </c>
      <c r="N19" s="17">
        <f>ROUND(J19*0.0145, 2)</f>
        <v>12.7</v>
      </c>
      <c r="O19" s="17">
        <v>0</v>
      </c>
      <c r="P19" s="18">
        <v>250</v>
      </c>
      <c r="Q19" s="20">
        <f>J19-K19-L19-M19-N19-O19</f>
        <v>765.19</v>
      </c>
    </row>
    <row r="20" spans="2:17" x14ac:dyDescent="0.25">
      <c r="B20" s="11" t="s">
        <v>20</v>
      </c>
      <c r="C20" s="12"/>
      <c r="D20" s="12"/>
      <c r="E20" s="12"/>
      <c r="F20" s="17">
        <f>F11+F15+F19</f>
        <v>9842</v>
      </c>
      <c r="G20" s="12"/>
      <c r="H20" s="12"/>
      <c r="I20" s="17">
        <f>I11+I15+I19</f>
        <v>0</v>
      </c>
      <c r="J20" s="17">
        <f>J11+J15+J19</f>
        <v>9842</v>
      </c>
      <c r="K20" s="17"/>
      <c r="L20" s="17"/>
      <c r="M20" s="17"/>
      <c r="N20" s="17"/>
      <c r="O20" s="17"/>
      <c r="P20" s="13"/>
      <c r="Q20" s="20"/>
    </row>
    <row r="21" spans="2:17" ht="7.5" customHeight="1" thickBot="1" x14ac:dyDescent="0.3"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6"/>
    </row>
  </sheetData>
  <mergeCells count="31">
    <mergeCell ref="B7:B8"/>
    <mergeCell ref="C7:D8"/>
    <mergeCell ref="E7:E8"/>
    <mergeCell ref="F7:F8"/>
    <mergeCell ref="G7:G8"/>
    <mergeCell ref="B2:Q2"/>
    <mergeCell ref="C3:F3"/>
    <mergeCell ref="C4:F4"/>
    <mergeCell ref="C6:J6"/>
    <mergeCell ref="K6:O6"/>
    <mergeCell ref="C10:D10"/>
    <mergeCell ref="H7:H8"/>
    <mergeCell ref="I7:I8"/>
    <mergeCell ref="J7:J8"/>
    <mergeCell ref="K7:K8"/>
    <mergeCell ref="N7:N8"/>
    <mergeCell ref="O7:O8"/>
    <mergeCell ref="P7:P8"/>
    <mergeCell ref="Q7:Q8"/>
    <mergeCell ref="C9:D9"/>
    <mergeCell ref="L7:L8"/>
    <mergeCell ref="M7:M8"/>
    <mergeCell ref="C17:D17"/>
    <mergeCell ref="C18:D18"/>
    <mergeCell ref="C19:D19"/>
    <mergeCell ref="C11:D11"/>
    <mergeCell ref="C12:D12"/>
    <mergeCell ref="C13:D13"/>
    <mergeCell ref="C14:D14"/>
    <mergeCell ref="C15:D15"/>
    <mergeCell ref="C16:D16"/>
  </mergeCells>
  <pageMargins left="0.7" right="0.7" top="0.75" bottom="0.75" header="0.3" footer="0.3"/>
  <pageSetup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91FDE-1F21-4007-B37F-6CCC913FFE9E}">
  <sheetPr>
    <pageSetUpPr fitToPage="1"/>
  </sheetPr>
  <dimension ref="B1:AA21"/>
  <sheetViews>
    <sheetView zoomScale="85" zoomScaleNormal="85" workbookViewId="0">
      <selection activeCell="K20" sqref="K20"/>
    </sheetView>
  </sheetViews>
  <sheetFormatPr defaultColWidth="9.140625" defaultRowHeight="15" x14ac:dyDescent="0.25"/>
  <cols>
    <col min="1" max="1" width="1.42578125" style="1" customWidth="1"/>
    <col min="2" max="2" width="14.7109375" style="1" customWidth="1"/>
    <col min="3" max="3" width="4.140625" style="1" customWidth="1"/>
    <col min="4" max="4" width="5" style="1" customWidth="1"/>
    <col min="5" max="5" width="9.140625" style="1"/>
    <col min="6" max="6" width="11.85546875" style="1" customWidth="1"/>
    <col min="7" max="8" width="9.140625" style="1"/>
    <col min="9" max="9" width="11.140625" style="1" bestFit="1" customWidth="1"/>
    <col min="10" max="10" width="11.5703125" style="1" bestFit="1" customWidth="1"/>
    <col min="11" max="15" width="11" style="1" customWidth="1"/>
    <col min="16" max="16" width="9.140625" style="1"/>
    <col min="17" max="17" width="11" style="1" customWidth="1"/>
    <col min="18" max="18" width="9.140625" style="1"/>
    <col min="19" max="19" width="10.5703125" style="1" bestFit="1" customWidth="1"/>
    <col min="20" max="24" width="9.140625" style="1"/>
    <col min="25" max="25" width="10.5703125" style="1" bestFit="1" customWidth="1"/>
    <col min="26" max="26" width="9" style="1" bestFit="1" customWidth="1"/>
    <col min="27" max="27" width="10.5703125" style="1" bestFit="1" customWidth="1"/>
    <col min="28" max="16384" width="9.140625" style="1"/>
  </cols>
  <sheetData>
    <row r="1" spans="2:27" ht="7.5" customHeight="1" thickBot="1" x14ac:dyDescent="0.3"/>
    <row r="2" spans="2:27" ht="18.75" x14ac:dyDescent="0.3">
      <c r="B2" s="34" t="s">
        <v>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6"/>
    </row>
    <row r="3" spans="2:27" ht="22.5" customHeight="1" x14ac:dyDescent="0.25">
      <c r="B3" s="2" t="s">
        <v>1</v>
      </c>
      <c r="C3" s="37">
        <v>44996</v>
      </c>
      <c r="D3" s="38"/>
      <c r="E3" s="38"/>
      <c r="F3" s="38"/>
      <c r="G3" s="3"/>
      <c r="H3" s="3"/>
      <c r="I3" s="3"/>
      <c r="J3" s="3"/>
      <c r="K3" s="3"/>
      <c r="L3" s="3"/>
      <c r="M3" s="3"/>
      <c r="N3" s="3"/>
      <c r="O3" s="3"/>
      <c r="P3" s="3"/>
      <c r="Q3" s="4"/>
    </row>
    <row r="4" spans="2:27" ht="22.5" customHeight="1" x14ac:dyDescent="0.25">
      <c r="B4" s="2" t="s">
        <v>2</v>
      </c>
      <c r="C4" s="39">
        <v>44996</v>
      </c>
      <c r="D4" s="39"/>
      <c r="E4" s="39"/>
      <c r="F4" s="39"/>
      <c r="G4" s="3"/>
      <c r="H4" s="3"/>
      <c r="I4" s="3"/>
      <c r="J4" s="3"/>
      <c r="K4" s="3"/>
      <c r="L4" s="3"/>
      <c r="M4" s="3"/>
      <c r="N4" s="3"/>
      <c r="O4" s="3"/>
      <c r="P4" s="3"/>
      <c r="Q4" s="4"/>
    </row>
    <row r="5" spans="2:27" ht="7.5" customHeight="1" x14ac:dyDescent="0.25">
      <c r="B5" s="5"/>
      <c r="Q5" s="6"/>
    </row>
    <row r="6" spans="2:27" ht="15" customHeight="1" x14ac:dyDescent="0.25">
      <c r="B6" s="7"/>
      <c r="C6" s="40" t="s">
        <v>3</v>
      </c>
      <c r="D6" s="41"/>
      <c r="E6" s="41"/>
      <c r="F6" s="41"/>
      <c r="G6" s="41"/>
      <c r="H6" s="41"/>
      <c r="I6" s="41"/>
      <c r="J6" s="42"/>
      <c r="K6" s="40" t="s">
        <v>4</v>
      </c>
      <c r="L6" s="41"/>
      <c r="M6" s="41"/>
      <c r="N6" s="41"/>
      <c r="O6" s="42"/>
      <c r="P6" s="8"/>
      <c r="Q6" s="9"/>
    </row>
    <row r="7" spans="2:27" x14ac:dyDescent="0.25">
      <c r="B7" s="43" t="s">
        <v>5</v>
      </c>
      <c r="C7" s="45" t="s">
        <v>6</v>
      </c>
      <c r="D7" s="46"/>
      <c r="E7" s="29" t="s">
        <v>7</v>
      </c>
      <c r="F7" s="29" t="s">
        <v>8</v>
      </c>
      <c r="G7" s="29" t="s">
        <v>9</v>
      </c>
      <c r="H7" s="29" t="s">
        <v>10</v>
      </c>
      <c r="I7" s="29" t="s">
        <v>11</v>
      </c>
      <c r="J7" s="29" t="s">
        <v>12</v>
      </c>
      <c r="K7" s="29" t="s">
        <v>13</v>
      </c>
      <c r="L7" s="29" t="s">
        <v>14</v>
      </c>
      <c r="M7" s="29" t="s">
        <v>15</v>
      </c>
      <c r="N7" s="29" t="s">
        <v>16</v>
      </c>
      <c r="O7" s="29" t="s">
        <v>17</v>
      </c>
      <c r="P7" s="31" t="s">
        <v>18</v>
      </c>
      <c r="Q7" s="32" t="s">
        <v>19</v>
      </c>
    </row>
    <row r="8" spans="2:27" x14ac:dyDescent="0.25">
      <c r="B8" s="44"/>
      <c r="C8" s="47"/>
      <c r="D8" s="48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1"/>
      <c r="Q8" s="33"/>
    </row>
    <row r="9" spans="2:27" x14ac:dyDescent="0.25">
      <c r="B9" s="10" t="s">
        <v>21</v>
      </c>
      <c r="C9" s="27" t="s">
        <v>22</v>
      </c>
      <c r="D9" s="28"/>
      <c r="E9" s="21" t="s">
        <v>22</v>
      </c>
      <c r="F9" s="22">
        <v>4000</v>
      </c>
      <c r="G9" s="19" t="s">
        <v>22</v>
      </c>
      <c r="H9" s="21" t="s">
        <v>22</v>
      </c>
      <c r="I9" s="22" t="s">
        <v>22</v>
      </c>
      <c r="J9" s="17">
        <f>F9</f>
        <v>4000</v>
      </c>
      <c r="K9" s="17"/>
      <c r="L9" s="17"/>
      <c r="M9" s="17"/>
      <c r="N9" s="17"/>
      <c r="O9" s="17"/>
      <c r="P9" s="18"/>
      <c r="Q9" s="20"/>
    </row>
    <row r="10" spans="2:27" x14ac:dyDescent="0.25">
      <c r="B10" s="10" t="s">
        <v>21</v>
      </c>
      <c r="C10" s="27" t="s">
        <v>22</v>
      </c>
      <c r="D10" s="28"/>
      <c r="E10" s="21" t="s">
        <v>22</v>
      </c>
      <c r="F10" s="22">
        <v>4000</v>
      </c>
      <c r="G10" s="19" t="s">
        <v>22</v>
      </c>
      <c r="H10" s="21" t="s">
        <v>22</v>
      </c>
      <c r="I10" s="22" t="s">
        <v>22</v>
      </c>
      <c r="J10" s="17">
        <f>F10</f>
        <v>4000</v>
      </c>
      <c r="K10" s="17"/>
      <c r="L10" s="17"/>
      <c r="M10" s="17"/>
      <c r="N10" s="17"/>
      <c r="O10" s="17"/>
      <c r="P10" s="18"/>
      <c r="Q10" s="20"/>
    </row>
    <row r="11" spans="2:27" x14ac:dyDescent="0.25">
      <c r="B11" s="11" t="s">
        <v>23</v>
      </c>
      <c r="C11" s="27" t="s">
        <v>22</v>
      </c>
      <c r="D11" s="28"/>
      <c r="E11" s="21" t="s">
        <v>22</v>
      </c>
      <c r="F11" s="22">
        <f>SUM(F9:F10)</f>
        <v>8000</v>
      </c>
      <c r="G11" s="19" t="s">
        <v>22</v>
      </c>
      <c r="H11" s="21" t="s">
        <v>22</v>
      </c>
      <c r="I11" s="22">
        <v>0</v>
      </c>
      <c r="J11" s="17">
        <f>SUM(J9:J10)</f>
        <v>8000</v>
      </c>
      <c r="K11" s="17">
        <v>1129.7</v>
      </c>
      <c r="L11" s="17">
        <f>ROUND((J11*0.98)*0.05, 2)</f>
        <v>392</v>
      </c>
      <c r="M11" s="17">
        <f>ROUND(J11*0.062, 2)</f>
        <v>496</v>
      </c>
      <c r="N11" s="17">
        <f>ROUND(J11*0.0145, 2)</f>
        <v>116</v>
      </c>
      <c r="O11" s="17">
        <f>ROUND(J11*0.02, 2)</f>
        <v>160</v>
      </c>
      <c r="P11" s="18">
        <v>251</v>
      </c>
      <c r="Q11" s="20">
        <f>J11-K11-L11-M11-N11-O11</f>
        <v>5706.3</v>
      </c>
      <c r="S11" s="26"/>
    </row>
    <row r="12" spans="2:27" x14ac:dyDescent="0.25">
      <c r="B12" s="11"/>
      <c r="C12" s="27"/>
      <c r="D12" s="28"/>
      <c r="E12" s="21"/>
      <c r="F12" s="22"/>
      <c r="G12" s="19"/>
      <c r="H12" s="21"/>
      <c r="I12" s="22"/>
      <c r="J12" s="17"/>
      <c r="K12" s="17"/>
      <c r="L12" s="17"/>
      <c r="M12" s="17"/>
      <c r="N12" s="17"/>
      <c r="O12" s="17"/>
      <c r="P12" s="18"/>
      <c r="Q12" s="20"/>
      <c r="S12" s="26"/>
      <c r="Y12" s="26"/>
      <c r="Z12" s="26"/>
      <c r="AA12" s="26"/>
    </row>
    <row r="13" spans="2:27" x14ac:dyDescent="0.25">
      <c r="B13" s="23" t="s">
        <v>24</v>
      </c>
      <c r="C13" s="27">
        <v>40</v>
      </c>
      <c r="D13" s="28"/>
      <c r="E13" s="21">
        <v>14</v>
      </c>
      <c r="F13" s="22">
        <f>C13*E13</f>
        <v>560</v>
      </c>
      <c r="G13" s="19">
        <v>0</v>
      </c>
      <c r="H13" s="21">
        <f>E13*1.5</f>
        <v>21</v>
      </c>
      <c r="I13" s="22">
        <f>G13*H13</f>
        <v>0</v>
      </c>
      <c r="J13" s="17">
        <f>F13+I13</f>
        <v>560</v>
      </c>
      <c r="K13" s="17"/>
      <c r="L13" s="17"/>
      <c r="M13" s="17"/>
      <c r="N13" s="17"/>
      <c r="O13" s="17"/>
      <c r="P13" s="18"/>
      <c r="Q13" s="20"/>
      <c r="S13" s="26"/>
    </row>
    <row r="14" spans="2:27" x14ac:dyDescent="0.25">
      <c r="B14" s="23" t="s">
        <v>24</v>
      </c>
      <c r="C14" s="27">
        <v>40</v>
      </c>
      <c r="D14" s="28"/>
      <c r="E14" s="21">
        <v>14</v>
      </c>
      <c r="F14" s="22">
        <f>C14*E14</f>
        <v>560</v>
      </c>
      <c r="G14" s="19">
        <v>1</v>
      </c>
      <c r="H14" s="21">
        <f>E14*1.5</f>
        <v>21</v>
      </c>
      <c r="I14" s="22">
        <f>G14*H14</f>
        <v>21</v>
      </c>
      <c r="J14" s="17">
        <f>F14+I14</f>
        <v>581</v>
      </c>
      <c r="K14" s="17"/>
      <c r="L14" s="17"/>
      <c r="M14" s="17"/>
      <c r="N14" s="17"/>
      <c r="O14" s="17"/>
      <c r="P14" s="18"/>
      <c r="Q14" s="20"/>
    </row>
    <row r="15" spans="2:27" x14ac:dyDescent="0.25">
      <c r="B15" s="11" t="s">
        <v>25</v>
      </c>
      <c r="C15" s="27">
        <f>SUM(C13:D14)</f>
        <v>80</v>
      </c>
      <c r="D15" s="28"/>
      <c r="E15" s="25">
        <v>14</v>
      </c>
      <c r="F15" s="24">
        <f t="shared" ref="F15:J15" si="0">SUM(F13:F14)</f>
        <v>1120</v>
      </c>
      <c r="G15" s="19">
        <f t="shared" si="0"/>
        <v>1</v>
      </c>
      <c r="H15" s="25">
        <v>21</v>
      </c>
      <c r="I15" s="24">
        <f t="shared" si="0"/>
        <v>21</v>
      </c>
      <c r="J15" s="24">
        <f t="shared" si="0"/>
        <v>1141</v>
      </c>
      <c r="K15" s="17">
        <v>83</v>
      </c>
      <c r="L15" s="17">
        <f>ROUND((J15)*0.05, 2)</f>
        <v>57.05</v>
      </c>
      <c r="M15" s="17">
        <f>ROUND(J15*0.062, 2)</f>
        <v>70.739999999999995</v>
      </c>
      <c r="N15" s="17">
        <f>ROUND(J15*0.0145, 2)</f>
        <v>16.54</v>
      </c>
      <c r="O15" s="17">
        <v>0</v>
      </c>
      <c r="P15" s="18">
        <v>252</v>
      </c>
      <c r="Q15" s="20">
        <f>J15-K15-L15-M15-N15-O15</f>
        <v>913.67000000000007</v>
      </c>
    </row>
    <row r="16" spans="2:27" x14ac:dyDescent="0.25">
      <c r="B16" s="10"/>
      <c r="C16" s="27"/>
      <c r="D16" s="28"/>
      <c r="E16" s="21"/>
      <c r="F16" s="22"/>
      <c r="G16" s="19"/>
      <c r="H16" s="21"/>
      <c r="I16" s="22"/>
      <c r="J16" s="17"/>
      <c r="K16" s="17"/>
      <c r="L16" s="17"/>
      <c r="M16" s="17"/>
      <c r="N16" s="17"/>
      <c r="O16" s="17"/>
      <c r="P16" s="18"/>
      <c r="Q16" s="20"/>
    </row>
    <row r="17" spans="2:17" x14ac:dyDescent="0.25">
      <c r="B17" s="23" t="s">
        <v>26</v>
      </c>
      <c r="C17" s="27">
        <v>39</v>
      </c>
      <c r="D17" s="28"/>
      <c r="E17" s="21">
        <v>12</v>
      </c>
      <c r="F17" s="22">
        <f>C17*E17</f>
        <v>468</v>
      </c>
      <c r="G17" s="19">
        <v>0</v>
      </c>
      <c r="H17" s="21">
        <f>E17*1.5</f>
        <v>18</v>
      </c>
      <c r="I17" s="22">
        <f>G17*H17</f>
        <v>0</v>
      </c>
      <c r="J17" s="17">
        <f>F17+I17</f>
        <v>468</v>
      </c>
      <c r="K17" s="17"/>
      <c r="L17" s="17"/>
      <c r="M17" s="17"/>
      <c r="N17" s="17"/>
      <c r="O17" s="17"/>
      <c r="P17" s="18"/>
      <c r="Q17" s="20"/>
    </row>
    <row r="18" spans="2:17" x14ac:dyDescent="0.25">
      <c r="B18" s="23" t="s">
        <v>26</v>
      </c>
      <c r="C18" s="27">
        <v>40</v>
      </c>
      <c r="D18" s="28"/>
      <c r="E18" s="21">
        <v>12</v>
      </c>
      <c r="F18" s="22">
        <f>C18*E18</f>
        <v>480</v>
      </c>
      <c r="G18" s="19">
        <v>1</v>
      </c>
      <c r="H18" s="21">
        <f>E18*1.5</f>
        <v>18</v>
      </c>
      <c r="I18" s="22">
        <f>G18*H18</f>
        <v>18</v>
      </c>
      <c r="J18" s="17">
        <f>F18+I18</f>
        <v>498</v>
      </c>
      <c r="K18" s="17"/>
      <c r="L18" s="17"/>
      <c r="M18" s="17"/>
      <c r="N18" s="17"/>
      <c r="O18" s="17"/>
      <c r="P18" s="18"/>
      <c r="Q18" s="20"/>
    </row>
    <row r="19" spans="2:17" x14ac:dyDescent="0.25">
      <c r="B19" s="11" t="s">
        <v>27</v>
      </c>
      <c r="C19" s="27">
        <f>SUM(C17:D18)</f>
        <v>79</v>
      </c>
      <c r="D19" s="28"/>
      <c r="E19" s="25">
        <v>12</v>
      </c>
      <c r="F19" s="24">
        <f t="shared" ref="F19:G19" si="1">SUM(F17:F18)</f>
        <v>948</v>
      </c>
      <c r="G19" s="19">
        <f t="shared" si="1"/>
        <v>1</v>
      </c>
      <c r="H19" s="25">
        <v>18</v>
      </c>
      <c r="I19" s="24">
        <f t="shared" ref="I19:J19" si="2">SUM(I17:I18)</f>
        <v>18</v>
      </c>
      <c r="J19" s="24">
        <f t="shared" si="2"/>
        <v>966</v>
      </c>
      <c r="K19" s="17">
        <v>0</v>
      </c>
      <c r="L19" s="17">
        <f>ROUND((J19)*0.05, 2)</f>
        <v>48.3</v>
      </c>
      <c r="M19" s="17">
        <f>ROUND(J19*0.062, 2)</f>
        <v>59.89</v>
      </c>
      <c r="N19" s="17">
        <f>ROUND(J19*0.0145, 2)</f>
        <v>14.01</v>
      </c>
      <c r="O19" s="17">
        <v>0</v>
      </c>
      <c r="P19" s="18">
        <v>253</v>
      </c>
      <c r="Q19" s="20">
        <f>J19-K19-L19-M19-N19-O19</f>
        <v>843.80000000000007</v>
      </c>
    </row>
    <row r="20" spans="2:17" x14ac:dyDescent="0.25">
      <c r="B20" s="11" t="s">
        <v>20</v>
      </c>
      <c r="C20" s="12"/>
      <c r="D20" s="12"/>
      <c r="E20" s="12"/>
      <c r="F20" s="17">
        <f>F11+F15+F19</f>
        <v>10068</v>
      </c>
      <c r="G20" s="12"/>
      <c r="H20" s="12"/>
      <c r="I20" s="17">
        <f>I11+I15+I19</f>
        <v>39</v>
      </c>
      <c r="J20" s="17">
        <f>J11+J15+J19</f>
        <v>10107</v>
      </c>
      <c r="K20" s="17"/>
      <c r="L20" s="17"/>
      <c r="M20" s="17"/>
      <c r="N20" s="17"/>
      <c r="O20" s="17"/>
      <c r="P20" s="13"/>
      <c r="Q20" s="20"/>
    </row>
    <row r="21" spans="2:17" ht="7.5" customHeight="1" thickBot="1" x14ac:dyDescent="0.3"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6"/>
    </row>
  </sheetData>
  <mergeCells count="31">
    <mergeCell ref="B7:B8"/>
    <mergeCell ref="C7:D8"/>
    <mergeCell ref="E7:E8"/>
    <mergeCell ref="F7:F8"/>
    <mergeCell ref="G7:G8"/>
    <mergeCell ref="B2:Q2"/>
    <mergeCell ref="C3:F3"/>
    <mergeCell ref="C4:F4"/>
    <mergeCell ref="C6:J6"/>
    <mergeCell ref="K6:O6"/>
    <mergeCell ref="C10:D10"/>
    <mergeCell ref="H7:H8"/>
    <mergeCell ref="I7:I8"/>
    <mergeCell ref="J7:J8"/>
    <mergeCell ref="K7:K8"/>
    <mergeCell ref="N7:N8"/>
    <mergeCell ref="O7:O8"/>
    <mergeCell ref="P7:P8"/>
    <mergeCell ref="Q7:Q8"/>
    <mergeCell ref="C9:D9"/>
    <mergeCell ref="L7:L8"/>
    <mergeCell ref="M7:M8"/>
    <mergeCell ref="C17:D17"/>
    <mergeCell ref="C18:D18"/>
    <mergeCell ref="C19:D19"/>
    <mergeCell ref="C11:D11"/>
    <mergeCell ref="C12:D12"/>
    <mergeCell ref="C13:D13"/>
    <mergeCell ref="C14:D14"/>
    <mergeCell ref="C15:D15"/>
    <mergeCell ref="C16:D16"/>
  </mergeCells>
  <pageMargins left="0.7" right="0.7" top="0.75" bottom="0.75" header="0.3" footer="0.3"/>
  <pageSetup scale="71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4E8AD-06BA-4C15-849E-63D6F9CFDA68}">
  <sheetPr>
    <pageSetUpPr fitToPage="1"/>
  </sheetPr>
  <dimension ref="B1:AA21"/>
  <sheetViews>
    <sheetView zoomScale="85" zoomScaleNormal="85" workbookViewId="0">
      <selection activeCell="K20" sqref="K20"/>
    </sheetView>
  </sheetViews>
  <sheetFormatPr defaultColWidth="9.140625" defaultRowHeight="15" x14ac:dyDescent="0.25"/>
  <cols>
    <col min="1" max="1" width="1.42578125" style="1" customWidth="1"/>
    <col min="2" max="2" width="14.7109375" style="1" customWidth="1"/>
    <col min="3" max="3" width="4.140625" style="1" customWidth="1"/>
    <col min="4" max="4" width="5" style="1" customWidth="1"/>
    <col min="5" max="5" width="9.140625" style="1"/>
    <col min="6" max="6" width="12" style="1" customWidth="1"/>
    <col min="7" max="8" width="9.140625" style="1"/>
    <col min="9" max="9" width="11.140625" style="1" bestFit="1" customWidth="1"/>
    <col min="10" max="10" width="11.5703125" style="1" bestFit="1" customWidth="1"/>
    <col min="11" max="15" width="11" style="1" customWidth="1"/>
    <col min="16" max="16" width="9.140625" style="1"/>
    <col min="17" max="17" width="11" style="1" customWidth="1"/>
    <col min="18" max="18" width="9.140625" style="1"/>
    <col min="19" max="19" width="10.5703125" style="1" bestFit="1" customWidth="1"/>
    <col min="20" max="24" width="9.140625" style="1"/>
    <col min="25" max="25" width="10.5703125" style="1" bestFit="1" customWidth="1"/>
    <col min="26" max="26" width="9" style="1" bestFit="1" customWidth="1"/>
    <col min="27" max="27" width="10.5703125" style="1" bestFit="1" customWidth="1"/>
    <col min="28" max="16384" width="9.140625" style="1"/>
  </cols>
  <sheetData>
    <row r="1" spans="2:27" ht="7.5" customHeight="1" thickBot="1" x14ac:dyDescent="0.3"/>
    <row r="2" spans="2:27" ht="18.75" x14ac:dyDescent="0.3">
      <c r="B2" s="34" t="s">
        <v>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6"/>
    </row>
    <row r="3" spans="2:27" ht="22.5" customHeight="1" x14ac:dyDescent="0.25">
      <c r="B3" s="2" t="s">
        <v>1</v>
      </c>
      <c r="C3" s="37">
        <v>45010</v>
      </c>
      <c r="D3" s="38"/>
      <c r="E3" s="38"/>
      <c r="F3" s="38"/>
      <c r="G3" s="3"/>
      <c r="H3" s="3"/>
      <c r="I3" s="3"/>
      <c r="J3" s="3"/>
      <c r="K3" s="3"/>
      <c r="L3" s="3"/>
      <c r="M3" s="3"/>
      <c r="N3" s="3"/>
      <c r="O3" s="3"/>
      <c r="P3" s="3"/>
      <c r="Q3" s="4"/>
    </row>
    <row r="4" spans="2:27" ht="22.5" customHeight="1" x14ac:dyDescent="0.25">
      <c r="B4" s="2" t="s">
        <v>2</v>
      </c>
      <c r="C4" s="39">
        <v>45010</v>
      </c>
      <c r="D4" s="39"/>
      <c r="E4" s="39"/>
      <c r="F4" s="39"/>
      <c r="G4" s="3"/>
      <c r="H4" s="3"/>
      <c r="I4" s="3"/>
      <c r="J4" s="3"/>
      <c r="K4" s="3"/>
      <c r="L4" s="3"/>
      <c r="M4" s="3"/>
      <c r="N4" s="3"/>
      <c r="O4" s="3"/>
      <c r="P4" s="3"/>
      <c r="Q4" s="4"/>
    </row>
    <row r="5" spans="2:27" ht="7.5" customHeight="1" x14ac:dyDescent="0.25">
      <c r="B5" s="5"/>
      <c r="Q5" s="6"/>
    </row>
    <row r="6" spans="2:27" ht="15" customHeight="1" x14ac:dyDescent="0.25">
      <c r="B6" s="7"/>
      <c r="C6" s="40" t="s">
        <v>3</v>
      </c>
      <c r="D6" s="41"/>
      <c r="E6" s="41"/>
      <c r="F6" s="41"/>
      <c r="G6" s="41"/>
      <c r="H6" s="41"/>
      <c r="I6" s="41"/>
      <c r="J6" s="42"/>
      <c r="K6" s="40" t="s">
        <v>4</v>
      </c>
      <c r="L6" s="41"/>
      <c r="M6" s="41"/>
      <c r="N6" s="41"/>
      <c r="O6" s="42"/>
      <c r="P6" s="8"/>
      <c r="Q6" s="9"/>
    </row>
    <row r="7" spans="2:27" x14ac:dyDescent="0.25">
      <c r="B7" s="43" t="s">
        <v>5</v>
      </c>
      <c r="C7" s="45" t="s">
        <v>6</v>
      </c>
      <c r="D7" s="46"/>
      <c r="E7" s="29" t="s">
        <v>7</v>
      </c>
      <c r="F7" s="29" t="s">
        <v>8</v>
      </c>
      <c r="G7" s="29" t="s">
        <v>9</v>
      </c>
      <c r="H7" s="29" t="s">
        <v>10</v>
      </c>
      <c r="I7" s="29" t="s">
        <v>11</v>
      </c>
      <c r="J7" s="29" t="s">
        <v>12</v>
      </c>
      <c r="K7" s="29" t="s">
        <v>13</v>
      </c>
      <c r="L7" s="29" t="s">
        <v>14</v>
      </c>
      <c r="M7" s="29" t="s">
        <v>15</v>
      </c>
      <c r="N7" s="29" t="s">
        <v>16</v>
      </c>
      <c r="O7" s="29" t="s">
        <v>17</v>
      </c>
      <c r="P7" s="31" t="s">
        <v>18</v>
      </c>
      <c r="Q7" s="32" t="s">
        <v>19</v>
      </c>
    </row>
    <row r="8" spans="2:27" x14ac:dyDescent="0.25">
      <c r="B8" s="44"/>
      <c r="C8" s="47"/>
      <c r="D8" s="48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1"/>
      <c r="Q8" s="33"/>
    </row>
    <row r="9" spans="2:27" x14ac:dyDescent="0.25">
      <c r="B9" s="10" t="s">
        <v>21</v>
      </c>
      <c r="C9" s="27" t="s">
        <v>22</v>
      </c>
      <c r="D9" s="28"/>
      <c r="E9" s="21" t="s">
        <v>22</v>
      </c>
      <c r="F9" s="22">
        <v>4000</v>
      </c>
      <c r="G9" s="19" t="s">
        <v>22</v>
      </c>
      <c r="H9" s="21" t="s">
        <v>22</v>
      </c>
      <c r="I9" s="22" t="s">
        <v>22</v>
      </c>
      <c r="J9" s="17">
        <f>F9</f>
        <v>4000</v>
      </c>
      <c r="K9" s="17"/>
      <c r="L9" s="17"/>
      <c r="M9" s="17"/>
      <c r="N9" s="17"/>
      <c r="O9" s="17"/>
      <c r="P9" s="18"/>
      <c r="Q9" s="20"/>
    </row>
    <row r="10" spans="2:27" x14ac:dyDescent="0.25">
      <c r="B10" s="10" t="s">
        <v>21</v>
      </c>
      <c r="C10" s="27" t="s">
        <v>22</v>
      </c>
      <c r="D10" s="28"/>
      <c r="E10" s="21" t="s">
        <v>22</v>
      </c>
      <c r="F10" s="22">
        <v>4000</v>
      </c>
      <c r="G10" s="19" t="s">
        <v>22</v>
      </c>
      <c r="H10" s="21" t="s">
        <v>22</v>
      </c>
      <c r="I10" s="22" t="s">
        <v>22</v>
      </c>
      <c r="J10" s="17">
        <f>F10</f>
        <v>4000</v>
      </c>
      <c r="K10" s="17"/>
      <c r="L10" s="17"/>
      <c r="M10" s="17"/>
      <c r="N10" s="17"/>
      <c r="O10" s="17"/>
      <c r="P10" s="18"/>
      <c r="Q10" s="20"/>
    </row>
    <row r="11" spans="2:27" x14ac:dyDescent="0.25">
      <c r="B11" s="11" t="s">
        <v>23</v>
      </c>
      <c r="C11" s="27" t="s">
        <v>22</v>
      </c>
      <c r="D11" s="28"/>
      <c r="E11" s="21" t="s">
        <v>22</v>
      </c>
      <c r="F11" s="22">
        <f>SUM(F9:F10)</f>
        <v>8000</v>
      </c>
      <c r="G11" s="19" t="s">
        <v>22</v>
      </c>
      <c r="H11" s="21" t="s">
        <v>22</v>
      </c>
      <c r="I11" s="22">
        <v>0</v>
      </c>
      <c r="J11" s="17">
        <f>SUM(J9:J10)</f>
        <v>8000</v>
      </c>
      <c r="K11" s="17">
        <v>1129.7</v>
      </c>
      <c r="L11" s="17">
        <f>ROUND((J11*0.98)*0.05, 2)</f>
        <v>392</v>
      </c>
      <c r="M11" s="17">
        <f>ROUND(J11*0.062, 2)</f>
        <v>496</v>
      </c>
      <c r="N11" s="17">
        <f>ROUND(J11*0.0145, 2)</f>
        <v>116</v>
      </c>
      <c r="O11" s="17">
        <f>ROUND(J11*0.02, 2)</f>
        <v>160</v>
      </c>
      <c r="P11" s="18">
        <v>254</v>
      </c>
      <c r="Q11" s="20">
        <f>J11-K11-L11-M11-N11-O11</f>
        <v>5706.3</v>
      </c>
      <c r="S11" s="26"/>
    </row>
    <row r="12" spans="2:27" x14ac:dyDescent="0.25">
      <c r="B12" s="11"/>
      <c r="C12" s="27"/>
      <c r="D12" s="28"/>
      <c r="E12" s="21"/>
      <c r="F12" s="22"/>
      <c r="G12" s="19"/>
      <c r="H12" s="21"/>
      <c r="I12" s="22"/>
      <c r="J12" s="17"/>
      <c r="K12" s="17"/>
      <c r="L12" s="17"/>
      <c r="M12" s="17"/>
      <c r="N12" s="17"/>
      <c r="O12" s="17"/>
      <c r="P12" s="18"/>
      <c r="Q12" s="20"/>
      <c r="S12" s="26"/>
      <c r="Y12" s="26"/>
      <c r="Z12" s="26"/>
      <c r="AA12" s="26"/>
    </row>
    <row r="13" spans="2:27" x14ac:dyDescent="0.25">
      <c r="B13" s="23" t="s">
        <v>24</v>
      </c>
      <c r="C13" s="27">
        <v>40</v>
      </c>
      <c r="D13" s="28"/>
      <c r="E13" s="21">
        <v>14</v>
      </c>
      <c r="F13" s="22">
        <f>C13*E13</f>
        <v>560</v>
      </c>
      <c r="G13" s="19">
        <v>5</v>
      </c>
      <c r="H13" s="21">
        <f>E13*1.5</f>
        <v>21</v>
      </c>
      <c r="I13" s="22">
        <f>G13*H13</f>
        <v>105</v>
      </c>
      <c r="J13" s="17">
        <f>F13+I13</f>
        <v>665</v>
      </c>
      <c r="K13" s="17"/>
      <c r="L13" s="17"/>
      <c r="M13" s="17"/>
      <c r="N13" s="17"/>
      <c r="O13" s="17"/>
      <c r="P13" s="18"/>
      <c r="Q13" s="20"/>
      <c r="S13" s="26"/>
    </row>
    <row r="14" spans="2:27" x14ac:dyDescent="0.25">
      <c r="B14" s="23" t="s">
        <v>24</v>
      </c>
      <c r="C14" s="27">
        <v>40</v>
      </c>
      <c r="D14" s="28"/>
      <c r="E14" s="21">
        <v>14</v>
      </c>
      <c r="F14" s="22">
        <f>C14*E14</f>
        <v>560</v>
      </c>
      <c r="G14" s="19">
        <v>6</v>
      </c>
      <c r="H14" s="21">
        <f>E14*1.5</f>
        <v>21</v>
      </c>
      <c r="I14" s="22">
        <f>G14*H14</f>
        <v>126</v>
      </c>
      <c r="J14" s="17">
        <f>F14+I14</f>
        <v>686</v>
      </c>
      <c r="K14" s="17"/>
      <c r="L14" s="17"/>
      <c r="M14" s="17"/>
      <c r="N14" s="17"/>
      <c r="O14" s="17"/>
      <c r="P14" s="18"/>
      <c r="Q14" s="20"/>
    </row>
    <row r="15" spans="2:27" x14ac:dyDescent="0.25">
      <c r="B15" s="11" t="s">
        <v>25</v>
      </c>
      <c r="C15" s="27">
        <f>SUM(C13:D14)</f>
        <v>80</v>
      </c>
      <c r="D15" s="28"/>
      <c r="E15" s="25">
        <v>14</v>
      </c>
      <c r="F15" s="24">
        <f t="shared" ref="F15:J15" si="0">SUM(F13:F14)</f>
        <v>1120</v>
      </c>
      <c r="G15" s="19">
        <f t="shared" si="0"/>
        <v>11</v>
      </c>
      <c r="H15" s="25">
        <v>21</v>
      </c>
      <c r="I15" s="24">
        <f t="shared" si="0"/>
        <v>231</v>
      </c>
      <c r="J15" s="24">
        <f t="shared" si="0"/>
        <v>1351</v>
      </c>
      <c r="K15" s="17">
        <v>108</v>
      </c>
      <c r="L15" s="17">
        <f>ROUND((J15)*0.05, 2)</f>
        <v>67.55</v>
      </c>
      <c r="M15" s="17">
        <f>ROUND(J15*0.062, 2)</f>
        <v>83.76</v>
      </c>
      <c r="N15" s="17">
        <f>ROUND(J15*0.0145, 2)</f>
        <v>19.59</v>
      </c>
      <c r="O15" s="17">
        <v>0</v>
      </c>
      <c r="P15" s="18">
        <v>255</v>
      </c>
      <c r="Q15" s="20">
        <f>J15-K15-L15-M15-N15-O15</f>
        <v>1072.1000000000001</v>
      </c>
    </row>
    <row r="16" spans="2:27" x14ac:dyDescent="0.25">
      <c r="B16" s="10"/>
      <c r="C16" s="27"/>
      <c r="D16" s="28"/>
      <c r="E16" s="21"/>
      <c r="F16" s="22"/>
      <c r="G16" s="19"/>
      <c r="H16" s="21"/>
      <c r="I16" s="22"/>
      <c r="J16" s="17"/>
      <c r="K16" s="17"/>
      <c r="L16" s="17"/>
      <c r="M16" s="17"/>
      <c r="N16" s="17"/>
      <c r="O16" s="17"/>
      <c r="P16" s="18"/>
      <c r="Q16" s="20"/>
    </row>
    <row r="17" spans="2:17" x14ac:dyDescent="0.25">
      <c r="B17" s="23" t="s">
        <v>26</v>
      </c>
      <c r="C17" s="27">
        <v>40</v>
      </c>
      <c r="D17" s="28"/>
      <c r="E17" s="21">
        <v>12</v>
      </c>
      <c r="F17" s="22">
        <f>C17*E17</f>
        <v>480</v>
      </c>
      <c r="G17" s="19">
        <v>0</v>
      </c>
      <c r="H17" s="21">
        <f>E17*1.5</f>
        <v>18</v>
      </c>
      <c r="I17" s="22">
        <f>G17*H17</f>
        <v>0</v>
      </c>
      <c r="J17" s="17">
        <f>F17+I17</f>
        <v>480</v>
      </c>
      <c r="K17" s="17"/>
      <c r="L17" s="17"/>
      <c r="M17" s="17"/>
      <c r="N17" s="17"/>
      <c r="O17" s="17"/>
      <c r="P17" s="18"/>
      <c r="Q17" s="20"/>
    </row>
    <row r="18" spans="2:17" x14ac:dyDescent="0.25">
      <c r="B18" s="23" t="s">
        <v>26</v>
      </c>
      <c r="C18" s="27">
        <v>40</v>
      </c>
      <c r="D18" s="28"/>
      <c r="E18" s="21">
        <v>12</v>
      </c>
      <c r="F18" s="22">
        <f>C18*E18</f>
        <v>480</v>
      </c>
      <c r="G18" s="19">
        <v>1</v>
      </c>
      <c r="H18" s="21">
        <f>E18*1.5</f>
        <v>18</v>
      </c>
      <c r="I18" s="22">
        <f>G18*H18</f>
        <v>18</v>
      </c>
      <c r="J18" s="17">
        <f>F18+I18</f>
        <v>498</v>
      </c>
      <c r="K18" s="17"/>
      <c r="L18" s="17"/>
      <c r="M18" s="17"/>
      <c r="N18" s="17"/>
      <c r="O18" s="17"/>
      <c r="P18" s="18"/>
      <c r="Q18" s="20"/>
    </row>
    <row r="19" spans="2:17" x14ac:dyDescent="0.25">
      <c r="B19" s="11" t="s">
        <v>27</v>
      </c>
      <c r="C19" s="27">
        <f>SUM(C17:D18)</f>
        <v>80</v>
      </c>
      <c r="D19" s="28"/>
      <c r="E19" s="25">
        <v>12</v>
      </c>
      <c r="F19" s="24">
        <f t="shared" ref="F19:G19" si="1">SUM(F17:F18)</f>
        <v>960</v>
      </c>
      <c r="G19" s="19">
        <f t="shared" si="1"/>
        <v>1</v>
      </c>
      <c r="H19" s="25">
        <v>18</v>
      </c>
      <c r="I19" s="24">
        <f t="shared" ref="I19:J19" si="2">SUM(I17:I18)</f>
        <v>18</v>
      </c>
      <c r="J19" s="24">
        <f t="shared" si="2"/>
        <v>978</v>
      </c>
      <c r="K19" s="17">
        <v>0</v>
      </c>
      <c r="L19" s="17">
        <f>ROUND((J19)*0.05, 2)</f>
        <v>48.9</v>
      </c>
      <c r="M19" s="17">
        <f>ROUND(J19*0.062, 2)</f>
        <v>60.64</v>
      </c>
      <c r="N19" s="17">
        <f>ROUND(J19*0.0145, 2)</f>
        <v>14.18</v>
      </c>
      <c r="O19" s="17">
        <v>0</v>
      </c>
      <c r="P19" s="18">
        <v>256</v>
      </c>
      <c r="Q19" s="20">
        <f>J19-K19-L19-M19-N19-O19</f>
        <v>854.28000000000009</v>
      </c>
    </row>
    <row r="20" spans="2:17" x14ac:dyDescent="0.25">
      <c r="B20" s="11" t="s">
        <v>20</v>
      </c>
      <c r="C20" s="12"/>
      <c r="D20" s="12"/>
      <c r="E20" s="12"/>
      <c r="F20" s="17">
        <f>F11+F15+F19</f>
        <v>10080</v>
      </c>
      <c r="G20" s="12"/>
      <c r="H20" s="12"/>
      <c r="I20" s="17">
        <f>I11+I15+I19</f>
        <v>249</v>
      </c>
      <c r="J20" s="17">
        <f>J11+J15+J19</f>
        <v>10329</v>
      </c>
      <c r="K20" s="17"/>
      <c r="L20" s="17"/>
      <c r="M20" s="17"/>
      <c r="N20" s="17"/>
      <c r="O20" s="17"/>
      <c r="P20" s="13"/>
      <c r="Q20" s="20"/>
    </row>
    <row r="21" spans="2:17" ht="7.5" customHeight="1" thickBot="1" x14ac:dyDescent="0.3"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6"/>
    </row>
  </sheetData>
  <mergeCells count="31">
    <mergeCell ref="B7:B8"/>
    <mergeCell ref="C7:D8"/>
    <mergeCell ref="E7:E8"/>
    <mergeCell ref="F7:F8"/>
    <mergeCell ref="G7:G8"/>
    <mergeCell ref="B2:Q2"/>
    <mergeCell ref="C3:F3"/>
    <mergeCell ref="C4:F4"/>
    <mergeCell ref="C6:J6"/>
    <mergeCell ref="K6:O6"/>
    <mergeCell ref="C10:D10"/>
    <mergeCell ref="H7:H8"/>
    <mergeCell ref="I7:I8"/>
    <mergeCell ref="J7:J8"/>
    <mergeCell ref="K7:K8"/>
    <mergeCell ref="N7:N8"/>
    <mergeCell ref="O7:O8"/>
    <mergeCell ref="P7:P8"/>
    <mergeCell ref="Q7:Q8"/>
    <mergeCell ref="C9:D9"/>
    <mergeCell ref="L7:L8"/>
    <mergeCell ref="M7:M8"/>
    <mergeCell ref="C17:D17"/>
    <mergeCell ref="C18:D18"/>
    <mergeCell ref="C19:D19"/>
    <mergeCell ref="C11:D11"/>
    <mergeCell ref="C12:D12"/>
    <mergeCell ref="C13:D13"/>
    <mergeCell ref="C14:D14"/>
    <mergeCell ref="C15:D15"/>
    <mergeCell ref="C16:D16"/>
  </mergeCells>
  <pageMargins left="0.7" right="0.7" top="0.75" bottom="0.75" header="0.3" footer="0.3"/>
  <pageSetup scale="71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4DAFF-948A-4781-B3AD-8186B9923A03}">
  <sheetPr>
    <pageSetUpPr fitToPage="1"/>
  </sheetPr>
  <dimension ref="B1:AA21"/>
  <sheetViews>
    <sheetView zoomScale="85" zoomScaleNormal="85" workbookViewId="0">
      <selection activeCell="K20" sqref="K20"/>
    </sheetView>
  </sheetViews>
  <sheetFormatPr defaultColWidth="9.140625" defaultRowHeight="15" x14ac:dyDescent="0.25"/>
  <cols>
    <col min="1" max="1" width="1.42578125" style="1" customWidth="1"/>
    <col min="2" max="2" width="14.7109375" style="1" customWidth="1"/>
    <col min="3" max="3" width="4.140625" style="1" customWidth="1"/>
    <col min="4" max="4" width="5" style="1" customWidth="1"/>
    <col min="5" max="5" width="9.140625" style="1"/>
    <col min="6" max="6" width="12" style="1" customWidth="1"/>
    <col min="7" max="8" width="9.140625" style="1"/>
    <col min="9" max="9" width="11.140625" style="1" bestFit="1" customWidth="1"/>
    <col min="10" max="10" width="11.5703125" style="1" bestFit="1" customWidth="1"/>
    <col min="11" max="15" width="11" style="1" customWidth="1"/>
    <col min="16" max="16" width="9.140625" style="1"/>
    <col min="17" max="17" width="11" style="1" customWidth="1"/>
    <col min="18" max="18" width="9.140625" style="1"/>
    <col min="19" max="19" width="10.5703125" style="1" bestFit="1" customWidth="1"/>
    <col min="20" max="24" width="9.140625" style="1"/>
    <col min="25" max="25" width="10.5703125" style="1" bestFit="1" customWidth="1"/>
    <col min="26" max="26" width="9" style="1" bestFit="1" customWidth="1"/>
    <col min="27" max="27" width="10.5703125" style="1" bestFit="1" customWidth="1"/>
    <col min="28" max="16384" width="9.140625" style="1"/>
  </cols>
  <sheetData>
    <row r="1" spans="2:27" ht="7.5" customHeight="1" thickBot="1" x14ac:dyDescent="0.3"/>
    <row r="2" spans="2:27" ht="18.75" x14ac:dyDescent="0.3">
      <c r="B2" s="34" t="s">
        <v>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6"/>
    </row>
    <row r="3" spans="2:27" ht="22.5" customHeight="1" x14ac:dyDescent="0.25">
      <c r="B3" s="2" t="s">
        <v>1</v>
      </c>
      <c r="C3" s="37">
        <v>45024</v>
      </c>
      <c r="D3" s="38"/>
      <c r="E3" s="38"/>
      <c r="F3" s="38"/>
      <c r="G3" s="3"/>
      <c r="H3" s="3"/>
      <c r="I3" s="3"/>
      <c r="J3" s="3"/>
      <c r="K3" s="3"/>
      <c r="L3" s="3"/>
      <c r="M3" s="3"/>
      <c r="N3" s="3"/>
      <c r="O3" s="3"/>
      <c r="P3" s="3"/>
      <c r="Q3" s="4"/>
    </row>
    <row r="4" spans="2:27" ht="22.5" customHeight="1" x14ac:dyDescent="0.25">
      <c r="B4" s="2" t="s">
        <v>2</v>
      </c>
      <c r="C4" s="39">
        <v>45024</v>
      </c>
      <c r="D4" s="39"/>
      <c r="E4" s="39"/>
      <c r="F4" s="39"/>
      <c r="G4" s="3"/>
      <c r="H4" s="3"/>
      <c r="I4" s="3"/>
      <c r="J4" s="3"/>
      <c r="K4" s="3"/>
      <c r="L4" s="3"/>
      <c r="M4" s="3"/>
      <c r="N4" s="3"/>
      <c r="O4" s="3"/>
      <c r="P4" s="3"/>
      <c r="Q4" s="4"/>
    </row>
    <row r="5" spans="2:27" ht="7.5" customHeight="1" x14ac:dyDescent="0.25">
      <c r="B5" s="5"/>
      <c r="Q5" s="6"/>
    </row>
    <row r="6" spans="2:27" ht="15" customHeight="1" x14ac:dyDescent="0.25">
      <c r="B6" s="7"/>
      <c r="C6" s="40" t="s">
        <v>3</v>
      </c>
      <c r="D6" s="41"/>
      <c r="E6" s="41"/>
      <c r="F6" s="41"/>
      <c r="G6" s="41"/>
      <c r="H6" s="41"/>
      <c r="I6" s="41"/>
      <c r="J6" s="42"/>
      <c r="K6" s="40" t="s">
        <v>4</v>
      </c>
      <c r="L6" s="41"/>
      <c r="M6" s="41"/>
      <c r="N6" s="41"/>
      <c r="O6" s="42"/>
      <c r="P6" s="8"/>
      <c r="Q6" s="9"/>
    </row>
    <row r="7" spans="2:27" x14ac:dyDescent="0.25">
      <c r="B7" s="43" t="s">
        <v>5</v>
      </c>
      <c r="C7" s="45" t="s">
        <v>6</v>
      </c>
      <c r="D7" s="46"/>
      <c r="E7" s="29" t="s">
        <v>7</v>
      </c>
      <c r="F7" s="29" t="s">
        <v>8</v>
      </c>
      <c r="G7" s="29" t="s">
        <v>9</v>
      </c>
      <c r="H7" s="29" t="s">
        <v>10</v>
      </c>
      <c r="I7" s="29" t="s">
        <v>11</v>
      </c>
      <c r="J7" s="29" t="s">
        <v>12</v>
      </c>
      <c r="K7" s="29" t="s">
        <v>13</v>
      </c>
      <c r="L7" s="29" t="s">
        <v>14</v>
      </c>
      <c r="M7" s="29" t="s">
        <v>15</v>
      </c>
      <c r="N7" s="29" t="s">
        <v>16</v>
      </c>
      <c r="O7" s="29" t="s">
        <v>17</v>
      </c>
      <c r="P7" s="31" t="s">
        <v>18</v>
      </c>
      <c r="Q7" s="32" t="s">
        <v>19</v>
      </c>
    </row>
    <row r="8" spans="2:27" x14ac:dyDescent="0.25">
      <c r="B8" s="44"/>
      <c r="C8" s="47"/>
      <c r="D8" s="48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1"/>
      <c r="Q8" s="33"/>
    </row>
    <row r="9" spans="2:27" x14ac:dyDescent="0.25">
      <c r="B9" s="10" t="s">
        <v>21</v>
      </c>
      <c r="C9" s="27" t="s">
        <v>22</v>
      </c>
      <c r="D9" s="28"/>
      <c r="E9" s="21" t="s">
        <v>22</v>
      </c>
      <c r="F9" s="22">
        <v>4000</v>
      </c>
      <c r="G9" s="19" t="s">
        <v>22</v>
      </c>
      <c r="H9" s="21" t="s">
        <v>22</v>
      </c>
      <c r="I9" s="22" t="s">
        <v>22</v>
      </c>
      <c r="J9" s="17">
        <f>F9</f>
        <v>4000</v>
      </c>
      <c r="K9" s="17"/>
      <c r="L9" s="17"/>
      <c r="M9" s="17"/>
      <c r="N9" s="17"/>
      <c r="O9" s="17"/>
      <c r="P9" s="18"/>
      <c r="Q9" s="20"/>
    </row>
    <row r="10" spans="2:27" x14ac:dyDescent="0.25">
      <c r="B10" s="10" t="s">
        <v>21</v>
      </c>
      <c r="C10" s="27" t="s">
        <v>22</v>
      </c>
      <c r="D10" s="28"/>
      <c r="E10" s="21" t="s">
        <v>22</v>
      </c>
      <c r="F10" s="22">
        <v>4000</v>
      </c>
      <c r="G10" s="19" t="s">
        <v>22</v>
      </c>
      <c r="H10" s="21" t="s">
        <v>22</v>
      </c>
      <c r="I10" s="22" t="s">
        <v>22</v>
      </c>
      <c r="J10" s="17">
        <f>F10</f>
        <v>4000</v>
      </c>
      <c r="K10" s="17"/>
      <c r="L10" s="17"/>
      <c r="M10" s="17"/>
      <c r="N10" s="17"/>
      <c r="O10" s="17"/>
      <c r="P10" s="18"/>
      <c r="Q10" s="20"/>
    </row>
    <row r="11" spans="2:27" x14ac:dyDescent="0.25">
      <c r="B11" s="11" t="s">
        <v>23</v>
      </c>
      <c r="C11" s="27" t="s">
        <v>22</v>
      </c>
      <c r="D11" s="28"/>
      <c r="E11" s="21" t="s">
        <v>22</v>
      </c>
      <c r="F11" s="22">
        <f>SUM(F9:F10)</f>
        <v>8000</v>
      </c>
      <c r="G11" s="19" t="s">
        <v>22</v>
      </c>
      <c r="H11" s="21" t="s">
        <v>22</v>
      </c>
      <c r="I11" s="22">
        <v>0</v>
      </c>
      <c r="J11" s="17">
        <f>SUM(J9:J10)</f>
        <v>8000</v>
      </c>
      <c r="K11" s="17">
        <v>1129.7</v>
      </c>
      <c r="L11" s="17">
        <f>ROUND((J11*0.98)*0.05, 2)</f>
        <v>392</v>
      </c>
      <c r="M11" s="17">
        <f>ROUND(J11*0.062, 2)</f>
        <v>496</v>
      </c>
      <c r="N11" s="17">
        <f>ROUND(J11*0.0145, 2)</f>
        <v>116</v>
      </c>
      <c r="O11" s="17">
        <f>ROUND(J11*0.02, 2)</f>
        <v>160</v>
      </c>
      <c r="P11" s="18">
        <v>257</v>
      </c>
      <c r="Q11" s="20">
        <f>J11-K11-L11-M11-N11-O11</f>
        <v>5706.3</v>
      </c>
      <c r="S11" s="26"/>
    </row>
    <row r="12" spans="2:27" x14ac:dyDescent="0.25">
      <c r="B12" s="11"/>
      <c r="C12" s="27"/>
      <c r="D12" s="28"/>
      <c r="E12" s="21"/>
      <c r="F12" s="22"/>
      <c r="G12" s="19"/>
      <c r="H12" s="21"/>
      <c r="I12" s="22"/>
      <c r="J12" s="17"/>
      <c r="K12" s="17"/>
      <c r="L12" s="17"/>
      <c r="M12" s="17"/>
      <c r="N12" s="17"/>
      <c r="O12" s="17"/>
      <c r="P12" s="18"/>
      <c r="Q12" s="20"/>
      <c r="S12" s="26"/>
      <c r="Y12" s="26"/>
      <c r="Z12" s="26"/>
      <c r="AA12" s="26"/>
    </row>
    <row r="13" spans="2:27" x14ac:dyDescent="0.25">
      <c r="B13" s="23" t="s">
        <v>24</v>
      </c>
      <c r="C13" s="27">
        <v>40</v>
      </c>
      <c r="D13" s="28"/>
      <c r="E13" s="21">
        <v>14</v>
      </c>
      <c r="F13" s="22">
        <f>C13*E13</f>
        <v>560</v>
      </c>
      <c r="G13" s="19">
        <v>1</v>
      </c>
      <c r="H13" s="21">
        <f>E13*1.5</f>
        <v>21</v>
      </c>
      <c r="I13" s="22">
        <f>G13*H13</f>
        <v>21</v>
      </c>
      <c r="J13" s="17">
        <f>F13+I13</f>
        <v>581</v>
      </c>
      <c r="K13" s="17"/>
      <c r="L13" s="17"/>
      <c r="M13" s="17"/>
      <c r="N13" s="17"/>
      <c r="O13" s="17"/>
      <c r="P13" s="18"/>
      <c r="Q13" s="20"/>
      <c r="S13" s="26"/>
    </row>
    <row r="14" spans="2:27" x14ac:dyDescent="0.25">
      <c r="B14" s="23" t="s">
        <v>24</v>
      </c>
      <c r="C14" s="27">
        <v>40</v>
      </c>
      <c r="D14" s="28"/>
      <c r="E14" s="21">
        <v>14</v>
      </c>
      <c r="F14" s="22">
        <f>C14*E14</f>
        <v>560</v>
      </c>
      <c r="G14" s="19">
        <v>1</v>
      </c>
      <c r="H14" s="21">
        <f>E14*1.5</f>
        <v>21</v>
      </c>
      <c r="I14" s="22">
        <f>G14*H14</f>
        <v>21</v>
      </c>
      <c r="J14" s="17">
        <f>F14+I14</f>
        <v>581</v>
      </c>
      <c r="K14" s="17"/>
      <c r="L14" s="17"/>
      <c r="M14" s="17"/>
      <c r="N14" s="17"/>
      <c r="O14" s="17"/>
      <c r="P14" s="18"/>
      <c r="Q14" s="20"/>
    </row>
    <row r="15" spans="2:27" x14ac:dyDescent="0.25">
      <c r="B15" s="11" t="s">
        <v>25</v>
      </c>
      <c r="C15" s="27">
        <f>SUM(C13:D14)</f>
        <v>80</v>
      </c>
      <c r="D15" s="28"/>
      <c r="E15" s="25">
        <v>14</v>
      </c>
      <c r="F15" s="24">
        <f t="shared" ref="F15:J15" si="0">SUM(F13:F14)</f>
        <v>1120</v>
      </c>
      <c r="G15" s="19">
        <f t="shared" si="0"/>
        <v>2</v>
      </c>
      <c r="H15" s="25">
        <v>21</v>
      </c>
      <c r="I15" s="24">
        <f t="shared" si="0"/>
        <v>42</v>
      </c>
      <c r="J15" s="24">
        <f t="shared" si="0"/>
        <v>1162</v>
      </c>
      <c r="K15" s="17">
        <v>87</v>
      </c>
      <c r="L15" s="17">
        <f>ROUND((J15)*0.05, 2)</f>
        <v>58.1</v>
      </c>
      <c r="M15" s="17">
        <f>ROUND(J15*0.062, 2)</f>
        <v>72.040000000000006</v>
      </c>
      <c r="N15" s="17">
        <f>ROUND(J15*0.0145, 2)</f>
        <v>16.850000000000001</v>
      </c>
      <c r="O15" s="17">
        <v>0</v>
      </c>
      <c r="P15" s="18">
        <v>258</v>
      </c>
      <c r="Q15" s="20">
        <f>J15-K15-L15-M15-N15-O15</f>
        <v>928.01</v>
      </c>
    </row>
    <row r="16" spans="2:27" x14ac:dyDescent="0.25">
      <c r="B16" s="10"/>
      <c r="C16" s="27"/>
      <c r="D16" s="28"/>
      <c r="E16" s="21"/>
      <c r="F16" s="22"/>
      <c r="G16" s="19"/>
      <c r="H16" s="21"/>
      <c r="I16" s="22"/>
      <c r="J16" s="17"/>
      <c r="K16" s="17"/>
      <c r="L16" s="17"/>
      <c r="M16" s="17"/>
      <c r="N16" s="17"/>
      <c r="O16" s="17"/>
      <c r="P16" s="18"/>
      <c r="Q16" s="20"/>
    </row>
    <row r="17" spans="2:17" x14ac:dyDescent="0.25">
      <c r="B17" s="23" t="s">
        <v>26</v>
      </c>
      <c r="C17" s="27">
        <v>40</v>
      </c>
      <c r="D17" s="28"/>
      <c r="E17" s="21">
        <v>12</v>
      </c>
      <c r="F17" s="22">
        <f>C17*E17</f>
        <v>480</v>
      </c>
      <c r="G17" s="19">
        <v>4</v>
      </c>
      <c r="H17" s="21">
        <f>E17*1.5</f>
        <v>18</v>
      </c>
      <c r="I17" s="22">
        <f>G17*H17</f>
        <v>72</v>
      </c>
      <c r="J17" s="17">
        <f>F17+I17</f>
        <v>552</v>
      </c>
      <c r="K17" s="17"/>
      <c r="L17" s="17"/>
      <c r="M17" s="17"/>
      <c r="N17" s="17"/>
      <c r="O17" s="17"/>
      <c r="P17" s="18"/>
      <c r="Q17" s="20"/>
    </row>
    <row r="18" spans="2:17" x14ac:dyDescent="0.25">
      <c r="B18" s="23" t="s">
        <v>26</v>
      </c>
      <c r="C18" s="27">
        <v>40</v>
      </c>
      <c r="D18" s="28"/>
      <c r="E18" s="21">
        <v>12</v>
      </c>
      <c r="F18" s="22">
        <f>C18*E18</f>
        <v>480</v>
      </c>
      <c r="G18" s="19">
        <v>1</v>
      </c>
      <c r="H18" s="21">
        <f>E18*1.5</f>
        <v>18</v>
      </c>
      <c r="I18" s="22">
        <f>G18*H18</f>
        <v>18</v>
      </c>
      <c r="J18" s="17">
        <f>F18+I18</f>
        <v>498</v>
      </c>
      <c r="K18" s="17"/>
      <c r="L18" s="17"/>
      <c r="M18" s="17"/>
      <c r="N18" s="17"/>
      <c r="O18" s="17"/>
      <c r="P18" s="18"/>
      <c r="Q18" s="20"/>
    </row>
    <row r="19" spans="2:17" x14ac:dyDescent="0.25">
      <c r="B19" s="11" t="s">
        <v>27</v>
      </c>
      <c r="C19" s="27">
        <f>SUM(C17:D18)</f>
        <v>80</v>
      </c>
      <c r="D19" s="28"/>
      <c r="E19" s="25">
        <v>12</v>
      </c>
      <c r="F19" s="24">
        <f t="shared" ref="F19:G19" si="1">SUM(F17:F18)</f>
        <v>960</v>
      </c>
      <c r="G19" s="19">
        <f t="shared" si="1"/>
        <v>5</v>
      </c>
      <c r="H19" s="25">
        <v>18</v>
      </c>
      <c r="I19" s="24">
        <f t="shared" ref="I19:J19" si="2">SUM(I17:I18)</f>
        <v>90</v>
      </c>
      <c r="J19" s="24">
        <f t="shared" si="2"/>
        <v>1050</v>
      </c>
      <c r="K19" s="17">
        <v>0</v>
      </c>
      <c r="L19" s="17">
        <f>ROUND((J19)*0.05, 2)</f>
        <v>52.5</v>
      </c>
      <c r="M19" s="17">
        <f>ROUND(J19*0.062, 2)</f>
        <v>65.099999999999994</v>
      </c>
      <c r="N19" s="17">
        <f>ROUND(J19*0.0145, 2)</f>
        <v>15.23</v>
      </c>
      <c r="O19" s="17">
        <v>0</v>
      </c>
      <c r="P19" s="18">
        <v>259</v>
      </c>
      <c r="Q19" s="20">
        <f>J19-K19-L19-M19-N19-O19</f>
        <v>917.17</v>
      </c>
    </row>
    <row r="20" spans="2:17" x14ac:dyDescent="0.25">
      <c r="B20" s="11" t="s">
        <v>20</v>
      </c>
      <c r="C20" s="12"/>
      <c r="D20" s="12"/>
      <c r="E20" s="12"/>
      <c r="F20" s="17">
        <f>F11+F15+F19</f>
        <v>10080</v>
      </c>
      <c r="G20" s="12"/>
      <c r="H20" s="12"/>
      <c r="I20" s="17">
        <f>I11+I15+I19</f>
        <v>132</v>
      </c>
      <c r="J20" s="17">
        <f>J11+J15+J19</f>
        <v>10212</v>
      </c>
      <c r="K20" s="17"/>
      <c r="L20" s="17"/>
      <c r="M20" s="17"/>
      <c r="N20" s="17"/>
      <c r="O20" s="17"/>
      <c r="P20" s="13"/>
      <c r="Q20" s="20"/>
    </row>
    <row r="21" spans="2:17" ht="7.5" customHeight="1" thickBot="1" x14ac:dyDescent="0.3"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6"/>
    </row>
  </sheetData>
  <mergeCells count="31">
    <mergeCell ref="B7:B8"/>
    <mergeCell ref="C7:D8"/>
    <mergeCell ref="E7:E8"/>
    <mergeCell ref="F7:F8"/>
    <mergeCell ref="G7:G8"/>
    <mergeCell ref="B2:Q2"/>
    <mergeCell ref="C3:F3"/>
    <mergeCell ref="C4:F4"/>
    <mergeCell ref="C6:J6"/>
    <mergeCell ref="K6:O6"/>
    <mergeCell ref="C10:D10"/>
    <mergeCell ref="H7:H8"/>
    <mergeCell ref="I7:I8"/>
    <mergeCell ref="J7:J8"/>
    <mergeCell ref="K7:K8"/>
    <mergeCell ref="N7:N8"/>
    <mergeCell ref="O7:O8"/>
    <mergeCell ref="P7:P8"/>
    <mergeCell ref="Q7:Q8"/>
    <mergeCell ref="C9:D9"/>
    <mergeCell ref="L7:L8"/>
    <mergeCell ref="M7:M8"/>
    <mergeCell ref="C17:D17"/>
    <mergeCell ref="C18:D18"/>
    <mergeCell ref="C19:D19"/>
    <mergeCell ref="C11:D11"/>
    <mergeCell ref="C12:D12"/>
    <mergeCell ref="C13:D13"/>
    <mergeCell ref="C14:D14"/>
    <mergeCell ref="C15:D15"/>
    <mergeCell ref="C16:D16"/>
  </mergeCells>
  <pageMargins left="0.7" right="0.7" top="0.75" bottom="0.75" header="0.3" footer="0.3"/>
  <pageSetup scale="71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65FC9-9DE3-4275-A897-97AB88F0BE17}">
  <sheetPr>
    <pageSetUpPr fitToPage="1"/>
  </sheetPr>
  <dimension ref="B1:AA21"/>
  <sheetViews>
    <sheetView zoomScale="85" zoomScaleNormal="85" workbookViewId="0">
      <selection activeCell="K20" sqref="K20"/>
    </sheetView>
  </sheetViews>
  <sheetFormatPr defaultColWidth="9.140625" defaultRowHeight="15" x14ac:dyDescent="0.25"/>
  <cols>
    <col min="1" max="1" width="1.42578125" style="1" customWidth="1"/>
    <col min="2" max="2" width="14.7109375" style="1" customWidth="1"/>
    <col min="3" max="3" width="4.140625" style="1" customWidth="1"/>
    <col min="4" max="4" width="5" style="1" customWidth="1"/>
    <col min="5" max="5" width="9.140625" style="1"/>
    <col min="6" max="6" width="11.85546875" style="1" customWidth="1"/>
    <col min="7" max="8" width="9.140625" style="1"/>
    <col min="9" max="9" width="11.140625" style="1" bestFit="1" customWidth="1"/>
    <col min="10" max="10" width="11.5703125" style="1" bestFit="1" customWidth="1"/>
    <col min="11" max="15" width="11" style="1" customWidth="1"/>
    <col min="16" max="16" width="9.140625" style="1"/>
    <col min="17" max="17" width="11" style="1" customWidth="1"/>
    <col min="18" max="18" width="9.140625" style="1"/>
    <col min="19" max="19" width="10.5703125" style="1" bestFit="1" customWidth="1"/>
    <col min="20" max="24" width="9.140625" style="1"/>
    <col min="25" max="25" width="10.5703125" style="1" bestFit="1" customWidth="1"/>
    <col min="26" max="26" width="9" style="1" bestFit="1" customWidth="1"/>
    <col min="27" max="27" width="10.5703125" style="1" bestFit="1" customWidth="1"/>
    <col min="28" max="16384" width="9.140625" style="1"/>
  </cols>
  <sheetData>
    <row r="1" spans="2:27" ht="7.5" customHeight="1" thickBot="1" x14ac:dyDescent="0.3"/>
    <row r="2" spans="2:27" ht="18.75" x14ac:dyDescent="0.3">
      <c r="B2" s="34" t="s">
        <v>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6"/>
    </row>
    <row r="3" spans="2:27" ht="22.5" customHeight="1" x14ac:dyDescent="0.25">
      <c r="B3" s="2" t="s">
        <v>1</v>
      </c>
      <c r="C3" s="37">
        <v>45038</v>
      </c>
      <c r="D3" s="38"/>
      <c r="E3" s="38"/>
      <c r="F3" s="38"/>
      <c r="G3" s="3"/>
      <c r="H3" s="3"/>
      <c r="I3" s="3"/>
      <c r="J3" s="3"/>
      <c r="K3" s="3"/>
      <c r="L3" s="3"/>
      <c r="M3" s="3"/>
      <c r="N3" s="3"/>
      <c r="O3" s="3"/>
      <c r="P3" s="3"/>
      <c r="Q3" s="4"/>
    </row>
    <row r="4" spans="2:27" ht="22.5" customHeight="1" x14ac:dyDescent="0.25">
      <c r="B4" s="2" t="s">
        <v>2</v>
      </c>
      <c r="C4" s="39">
        <v>45038</v>
      </c>
      <c r="D4" s="39"/>
      <c r="E4" s="39"/>
      <c r="F4" s="39"/>
      <c r="G4" s="3"/>
      <c r="H4" s="3"/>
      <c r="I4" s="3"/>
      <c r="J4" s="3"/>
      <c r="K4" s="3"/>
      <c r="L4" s="3"/>
      <c r="M4" s="3"/>
      <c r="N4" s="3"/>
      <c r="O4" s="3"/>
      <c r="P4" s="3"/>
      <c r="Q4" s="4"/>
    </row>
    <row r="5" spans="2:27" ht="7.5" customHeight="1" x14ac:dyDescent="0.25">
      <c r="B5" s="5"/>
      <c r="Q5" s="6"/>
    </row>
    <row r="6" spans="2:27" ht="15" customHeight="1" x14ac:dyDescent="0.25">
      <c r="B6" s="7"/>
      <c r="C6" s="40" t="s">
        <v>3</v>
      </c>
      <c r="D6" s="41"/>
      <c r="E6" s="41"/>
      <c r="F6" s="41"/>
      <c r="G6" s="41"/>
      <c r="H6" s="41"/>
      <c r="I6" s="41"/>
      <c r="J6" s="42"/>
      <c r="K6" s="40" t="s">
        <v>4</v>
      </c>
      <c r="L6" s="41"/>
      <c r="M6" s="41"/>
      <c r="N6" s="41"/>
      <c r="O6" s="42"/>
      <c r="P6" s="8"/>
      <c r="Q6" s="9"/>
    </row>
    <row r="7" spans="2:27" x14ac:dyDescent="0.25">
      <c r="B7" s="43" t="s">
        <v>5</v>
      </c>
      <c r="C7" s="45" t="s">
        <v>6</v>
      </c>
      <c r="D7" s="46"/>
      <c r="E7" s="29" t="s">
        <v>7</v>
      </c>
      <c r="F7" s="29" t="s">
        <v>8</v>
      </c>
      <c r="G7" s="29" t="s">
        <v>9</v>
      </c>
      <c r="H7" s="29" t="s">
        <v>10</v>
      </c>
      <c r="I7" s="29" t="s">
        <v>11</v>
      </c>
      <c r="J7" s="29" t="s">
        <v>12</v>
      </c>
      <c r="K7" s="29" t="s">
        <v>13</v>
      </c>
      <c r="L7" s="29" t="s">
        <v>14</v>
      </c>
      <c r="M7" s="29" t="s">
        <v>15</v>
      </c>
      <c r="N7" s="29" t="s">
        <v>16</v>
      </c>
      <c r="O7" s="29" t="s">
        <v>17</v>
      </c>
      <c r="P7" s="31" t="s">
        <v>18</v>
      </c>
      <c r="Q7" s="32" t="s">
        <v>19</v>
      </c>
    </row>
    <row r="8" spans="2:27" x14ac:dyDescent="0.25">
      <c r="B8" s="44"/>
      <c r="C8" s="47"/>
      <c r="D8" s="48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1"/>
      <c r="Q8" s="33"/>
    </row>
    <row r="9" spans="2:27" x14ac:dyDescent="0.25">
      <c r="B9" s="10" t="s">
        <v>21</v>
      </c>
      <c r="C9" s="27" t="s">
        <v>22</v>
      </c>
      <c r="D9" s="28"/>
      <c r="E9" s="21" t="s">
        <v>22</v>
      </c>
      <c r="F9" s="22">
        <v>4000</v>
      </c>
      <c r="G9" s="19" t="s">
        <v>22</v>
      </c>
      <c r="H9" s="21" t="s">
        <v>22</v>
      </c>
      <c r="I9" s="22" t="s">
        <v>22</v>
      </c>
      <c r="J9" s="17">
        <f>F9</f>
        <v>4000</v>
      </c>
      <c r="K9" s="17"/>
      <c r="L9" s="17"/>
      <c r="M9" s="17"/>
      <c r="N9" s="17"/>
      <c r="O9" s="17"/>
      <c r="P9" s="18"/>
      <c r="Q9" s="20"/>
    </row>
    <row r="10" spans="2:27" x14ac:dyDescent="0.25">
      <c r="B10" s="10" t="s">
        <v>21</v>
      </c>
      <c r="C10" s="27" t="s">
        <v>22</v>
      </c>
      <c r="D10" s="28"/>
      <c r="E10" s="21" t="s">
        <v>22</v>
      </c>
      <c r="F10" s="22">
        <v>4000</v>
      </c>
      <c r="G10" s="19" t="s">
        <v>22</v>
      </c>
      <c r="H10" s="21" t="s">
        <v>22</v>
      </c>
      <c r="I10" s="22" t="s">
        <v>22</v>
      </c>
      <c r="J10" s="17">
        <f>F10</f>
        <v>4000</v>
      </c>
      <c r="K10" s="17"/>
      <c r="L10" s="17"/>
      <c r="M10" s="17"/>
      <c r="N10" s="17"/>
      <c r="O10" s="17"/>
      <c r="P10" s="18"/>
      <c r="Q10" s="20"/>
    </row>
    <row r="11" spans="2:27" x14ac:dyDescent="0.25">
      <c r="B11" s="11" t="s">
        <v>23</v>
      </c>
      <c r="C11" s="27" t="s">
        <v>22</v>
      </c>
      <c r="D11" s="28"/>
      <c r="E11" s="21" t="s">
        <v>22</v>
      </c>
      <c r="F11" s="22">
        <f>SUM(F9:F10)</f>
        <v>8000</v>
      </c>
      <c r="G11" s="19" t="s">
        <v>22</v>
      </c>
      <c r="H11" s="21" t="s">
        <v>22</v>
      </c>
      <c r="I11" s="22">
        <v>0</v>
      </c>
      <c r="J11" s="17">
        <f>SUM(J9:J10)</f>
        <v>8000</v>
      </c>
      <c r="K11" s="17">
        <v>1129.7</v>
      </c>
      <c r="L11" s="17">
        <f>ROUND((J11*0.98)*0.05, 2)</f>
        <v>392</v>
      </c>
      <c r="M11" s="17">
        <f>ROUND(J11*0.062, 2)</f>
        <v>496</v>
      </c>
      <c r="N11" s="17">
        <f>ROUND(J11*0.0145, 2)</f>
        <v>116</v>
      </c>
      <c r="O11" s="17">
        <f>ROUND(J11*0.02, 2)</f>
        <v>160</v>
      </c>
      <c r="P11" s="18">
        <v>260</v>
      </c>
      <c r="Q11" s="20">
        <f>J11-K11-L11-M11-N11-O11</f>
        <v>5706.3</v>
      </c>
      <c r="S11" s="26"/>
    </row>
    <row r="12" spans="2:27" x14ac:dyDescent="0.25">
      <c r="B12" s="11"/>
      <c r="C12" s="27"/>
      <c r="D12" s="28"/>
      <c r="E12" s="21"/>
      <c r="F12" s="22"/>
      <c r="G12" s="19"/>
      <c r="H12" s="21"/>
      <c r="I12" s="22"/>
      <c r="J12" s="17"/>
      <c r="K12" s="17"/>
      <c r="L12" s="17"/>
      <c r="M12" s="17"/>
      <c r="N12" s="17"/>
      <c r="O12" s="17"/>
      <c r="P12" s="18"/>
      <c r="Q12" s="20"/>
      <c r="S12" s="26"/>
      <c r="Y12" s="26"/>
      <c r="Z12" s="26"/>
      <c r="AA12" s="26"/>
    </row>
    <row r="13" spans="2:27" x14ac:dyDescent="0.25">
      <c r="B13" s="23" t="s">
        <v>24</v>
      </c>
      <c r="C13" s="27">
        <v>40</v>
      </c>
      <c r="D13" s="28"/>
      <c r="E13" s="21">
        <v>14</v>
      </c>
      <c r="F13" s="22">
        <f>C13*E13</f>
        <v>560</v>
      </c>
      <c r="G13" s="19">
        <v>0</v>
      </c>
      <c r="H13" s="21">
        <f>E13*1.5</f>
        <v>21</v>
      </c>
      <c r="I13" s="22">
        <f>G13*H13</f>
        <v>0</v>
      </c>
      <c r="J13" s="17">
        <f>F13+I13</f>
        <v>560</v>
      </c>
      <c r="K13" s="17"/>
      <c r="L13" s="17"/>
      <c r="M13" s="17"/>
      <c r="N13" s="17"/>
      <c r="O13" s="17"/>
      <c r="P13" s="18"/>
      <c r="Q13" s="20"/>
      <c r="S13" s="26"/>
    </row>
    <row r="14" spans="2:27" x14ac:dyDescent="0.25">
      <c r="B14" s="23" t="s">
        <v>24</v>
      </c>
      <c r="C14" s="27">
        <v>40</v>
      </c>
      <c r="D14" s="28"/>
      <c r="E14" s="21">
        <v>14</v>
      </c>
      <c r="F14" s="22">
        <f>C14*E14</f>
        <v>560</v>
      </c>
      <c r="G14" s="19">
        <v>1</v>
      </c>
      <c r="H14" s="21">
        <f>E14*1.5</f>
        <v>21</v>
      </c>
      <c r="I14" s="22">
        <f>G14*H14</f>
        <v>21</v>
      </c>
      <c r="J14" s="17">
        <f>F14+I14</f>
        <v>581</v>
      </c>
      <c r="K14" s="17"/>
      <c r="L14" s="17"/>
      <c r="M14" s="17"/>
      <c r="N14" s="17"/>
      <c r="O14" s="17"/>
      <c r="P14" s="18"/>
      <c r="Q14" s="20"/>
    </row>
    <row r="15" spans="2:27" x14ac:dyDescent="0.25">
      <c r="B15" s="11" t="s">
        <v>25</v>
      </c>
      <c r="C15" s="27">
        <f>SUM(C13:D14)</f>
        <v>80</v>
      </c>
      <c r="D15" s="28"/>
      <c r="E15" s="25">
        <v>14</v>
      </c>
      <c r="F15" s="24">
        <f t="shared" ref="F15:J15" si="0">SUM(F13:F14)</f>
        <v>1120</v>
      </c>
      <c r="G15" s="19">
        <f t="shared" si="0"/>
        <v>1</v>
      </c>
      <c r="H15" s="25">
        <v>21</v>
      </c>
      <c r="I15" s="24">
        <f t="shared" si="0"/>
        <v>21</v>
      </c>
      <c r="J15" s="24">
        <f t="shared" si="0"/>
        <v>1141</v>
      </c>
      <c r="K15" s="17">
        <v>83</v>
      </c>
      <c r="L15" s="17">
        <f>ROUND((J15)*0.05, 2)</f>
        <v>57.05</v>
      </c>
      <c r="M15" s="17">
        <f>ROUND(J15*0.062, 2)</f>
        <v>70.739999999999995</v>
      </c>
      <c r="N15" s="17">
        <f>ROUND(J15*0.0145, 2)</f>
        <v>16.54</v>
      </c>
      <c r="O15" s="17">
        <v>0</v>
      </c>
      <c r="P15" s="18">
        <v>261</v>
      </c>
      <c r="Q15" s="20">
        <f>J15-K15-L15-M15-N15-O15</f>
        <v>913.67000000000007</v>
      </c>
    </row>
    <row r="16" spans="2:27" x14ac:dyDescent="0.25">
      <c r="B16" s="10"/>
      <c r="C16" s="27"/>
      <c r="D16" s="28"/>
      <c r="E16" s="21"/>
      <c r="F16" s="22"/>
      <c r="G16" s="19"/>
      <c r="H16" s="21"/>
      <c r="I16" s="22"/>
      <c r="J16" s="17"/>
      <c r="K16" s="17"/>
      <c r="L16" s="17"/>
      <c r="M16" s="17"/>
      <c r="N16" s="17"/>
      <c r="O16" s="17"/>
      <c r="P16" s="18"/>
      <c r="Q16" s="20"/>
    </row>
    <row r="17" spans="2:17" x14ac:dyDescent="0.25">
      <c r="B17" s="23" t="s">
        <v>26</v>
      </c>
      <c r="C17" s="27">
        <v>40</v>
      </c>
      <c r="D17" s="28"/>
      <c r="E17" s="21">
        <v>12</v>
      </c>
      <c r="F17" s="22">
        <f>C17*E17</f>
        <v>480</v>
      </c>
      <c r="G17" s="19">
        <v>0</v>
      </c>
      <c r="H17" s="21">
        <f>E17*1.5</f>
        <v>18</v>
      </c>
      <c r="I17" s="22">
        <f>G17*H17</f>
        <v>0</v>
      </c>
      <c r="J17" s="17">
        <f>F17+I17</f>
        <v>480</v>
      </c>
      <c r="K17" s="17"/>
      <c r="L17" s="17"/>
      <c r="M17" s="17"/>
      <c r="N17" s="17"/>
      <c r="O17" s="17"/>
      <c r="P17" s="18"/>
      <c r="Q17" s="20"/>
    </row>
    <row r="18" spans="2:17" x14ac:dyDescent="0.25">
      <c r="B18" s="23" t="s">
        <v>26</v>
      </c>
      <c r="C18" s="27">
        <v>40</v>
      </c>
      <c r="D18" s="28"/>
      <c r="E18" s="21">
        <v>12</v>
      </c>
      <c r="F18" s="22">
        <f>C18*E18</f>
        <v>480</v>
      </c>
      <c r="G18" s="19">
        <v>0</v>
      </c>
      <c r="H18" s="21">
        <f>E18*1.5</f>
        <v>18</v>
      </c>
      <c r="I18" s="22">
        <f>G18*H18</f>
        <v>0</v>
      </c>
      <c r="J18" s="17">
        <f>F18+I18</f>
        <v>480</v>
      </c>
      <c r="K18" s="17"/>
      <c r="L18" s="17"/>
      <c r="M18" s="17"/>
      <c r="N18" s="17"/>
      <c r="O18" s="17"/>
      <c r="P18" s="18"/>
      <c r="Q18" s="20"/>
    </row>
    <row r="19" spans="2:17" x14ac:dyDescent="0.25">
      <c r="B19" s="11" t="s">
        <v>27</v>
      </c>
      <c r="C19" s="27">
        <f>SUM(C17:D18)</f>
        <v>80</v>
      </c>
      <c r="D19" s="28"/>
      <c r="E19" s="25">
        <v>12</v>
      </c>
      <c r="F19" s="24">
        <f t="shared" ref="F19:G19" si="1">SUM(F17:F18)</f>
        <v>960</v>
      </c>
      <c r="G19" s="19">
        <f t="shared" si="1"/>
        <v>0</v>
      </c>
      <c r="H19" s="25">
        <v>18</v>
      </c>
      <c r="I19" s="24">
        <f t="shared" ref="I19:J19" si="2">SUM(I17:I18)</f>
        <v>0</v>
      </c>
      <c r="J19" s="24">
        <f t="shared" si="2"/>
        <v>960</v>
      </c>
      <c r="K19" s="17">
        <v>0</v>
      </c>
      <c r="L19" s="17">
        <f>ROUND((J19)*0.05, 2)</f>
        <v>48</v>
      </c>
      <c r="M19" s="17">
        <f>ROUND(J19*0.062, 2)</f>
        <v>59.52</v>
      </c>
      <c r="N19" s="17">
        <f>ROUND(J19*0.0145, 2)</f>
        <v>13.92</v>
      </c>
      <c r="O19" s="17">
        <v>0</v>
      </c>
      <c r="P19" s="18">
        <v>262</v>
      </c>
      <c r="Q19" s="20">
        <f>J19-K19-L19-M19-N19-O19</f>
        <v>838.56000000000006</v>
      </c>
    </row>
    <row r="20" spans="2:17" x14ac:dyDescent="0.25">
      <c r="B20" s="11" t="s">
        <v>20</v>
      </c>
      <c r="C20" s="12"/>
      <c r="D20" s="12"/>
      <c r="E20" s="12"/>
      <c r="F20" s="17">
        <f>F11+F15+F19</f>
        <v>10080</v>
      </c>
      <c r="G20" s="12"/>
      <c r="H20" s="12"/>
      <c r="I20" s="17">
        <f>I11+I15+I19</f>
        <v>21</v>
      </c>
      <c r="J20" s="17">
        <f>J11+J15+J19</f>
        <v>10101</v>
      </c>
      <c r="K20" s="17"/>
      <c r="L20" s="17"/>
      <c r="M20" s="17"/>
      <c r="N20" s="17"/>
      <c r="O20" s="17"/>
      <c r="P20" s="13"/>
      <c r="Q20" s="20"/>
    </row>
    <row r="21" spans="2:17" ht="7.5" customHeight="1" thickBot="1" x14ac:dyDescent="0.3"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6"/>
    </row>
  </sheetData>
  <mergeCells count="31">
    <mergeCell ref="B7:B8"/>
    <mergeCell ref="C7:D8"/>
    <mergeCell ref="E7:E8"/>
    <mergeCell ref="F7:F8"/>
    <mergeCell ref="G7:G8"/>
    <mergeCell ref="B2:Q2"/>
    <mergeCell ref="C3:F3"/>
    <mergeCell ref="C4:F4"/>
    <mergeCell ref="C6:J6"/>
    <mergeCell ref="K6:O6"/>
    <mergeCell ref="C10:D10"/>
    <mergeCell ref="H7:H8"/>
    <mergeCell ref="I7:I8"/>
    <mergeCell ref="J7:J8"/>
    <mergeCell ref="K7:K8"/>
    <mergeCell ref="N7:N8"/>
    <mergeCell ref="O7:O8"/>
    <mergeCell ref="P7:P8"/>
    <mergeCell ref="Q7:Q8"/>
    <mergeCell ref="C9:D9"/>
    <mergeCell ref="L7:L8"/>
    <mergeCell ref="M7:M8"/>
    <mergeCell ref="C17:D17"/>
    <mergeCell ref="C18:D18"/>
    <mergeCell ref="C19:D19"/>
    <mergeCell ref="C11:D11"/>
    <mergeCell ref="C12:D12"/>
    <mergeCell ref="C13:D13"/>
    <mergeCell ref="C14:D14"/>
    <mergeCell ref="C15:D15"/>
    <mergeCell ref="C16:D16"/>
  </mergeCells>
  <pageMargins left="0.7" right="0.7" top="0.75" bottom="0.75" header="0.3" footer="0.3"/>
  <pageSetup scale="71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A21"/>
  <sheetViews>
    <sheetView zoomScale="85" zoomScaleNormal="85" workbookViewId="0">
      <selection activeCell="K20" sqref="K20"/>
    </sheetView>
  </sheetViews>
  <sheetFormatPr defaultColWidth="9.140625" defaultRowHeight="15" x14ac:dyDescent="0.25"/>
  <cols>
    <col min="1" max="1" width="1.42578125" style="1" customWidth="1"/>
    <col min="2" max="2" width="14.7109375" style="1" customWidth="1"/>
    <col min="3" max="3" width="4.140625" style="1" customWidth="1"/>
    <col min="4" max="4" width="5" style="1" customWidth="1"/>
    <col min="5" max="5" width="9.140625" style="1"/>
    <col min="6" max="6" width="11.140625" style="1" bestFit="1" customWidth="1"/>
    <col min="7" max="8" width="9.140625" style="1"/>
    <col min="9" max="9" width="11.140625" style="1" bestFit="1" customWidth="1"/>
    <col min="10" max="10" width="11.5703125" style="1" bestFit="1" customWidth="1"/>
    <col min="11" max="15" width="11" style="1" customWidth="1"/>
    <col min="16" max="16" width="9.140625" style="1"/>
    <col min="17" max="17" width="11" style="1" customWidth="1"/>
    <col min="18" max="18" width="9.140625" style="1"/>
    <col min="19" max="19" width="10.5703125" style="1" bestFit="1" customWidth="1"/>
    <col min="20" max="24" width="9.140625" style="1"/>
    <col min="25" max="25" width="10.5703125" style="1" bestFit="1" customWidth="1"/>
    <col min="26" max="26" width="9" style="1" bestFit="1" customWidth="1"/>
    <col min="27" max="27" width="10.5703125" style="1" bestFit="1" customWidth="1"/>
    <col min="28" max="16384" width="9.140625" style="1"/>
  </cols>
  <sheetData>
    <row r="1" spans="2:27" ht="7.5" customHeight="1" thickBot="1" x14ac:dyDescent="0.3"/>
    <row r="2" spans="2:27" ht="18.75" x14ac:dyDescent="0.3">
      <c r="B2" s="34" t="s">
        <v>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6"/>
    </row>
    <row r="3" spans="2:27" ht="22.5" customHeight="1" x14ac:dyDescent="0.25">
      <c r="B3" s="2" t="s">
        <v>1</v>
      </c>
      <c r="C3" s="37">
        <v>45052</v>
      </c>
      <c r="D3" s="38"/>
      <c r="E3" s="38"/>
      <c r="F3" s="38"/>
      <c r="G3" s="3"/>
      <c r="H3" s="3"/>
      <c r="I3" s="3"/>
      <c r="J3" s="3"/>
      <c r="K3" s="3"/>
      <c r="L3" s="3"/>
      <c r="M3" s="3"/>
      <c r="N3" s="3"/>
      <c r="O3" s="3"/>
      <c r="P3" s="3"/>
      <c r="Q3" s="4"/>
    </row>
    <row r="4" spans="2:27" ht="22.5" customHeight="1" x14ac:dyDescent="0.25">
      <c r="B4" s="2" t="s">
        <v>2</v>
      </c>
      <c r="C4" s="39">
        <v>45052</v>
      </c>
      <c r="D4" s="39"/>
      <c r="E4" s="39"/>
      <c r="F4" s="39"/>
      <c r="G4" s="3"/>
      <c r="H4" s="3"/>
      <c r="I4" s="3"/>
      <c r="J4" s="3"/>
      <c r="K4" s="3"/>
      <c r="L4" s="3"/>
      <c r="M4" s="3"/>
      <c r="N4" s="3"/>
      <c r="O4" s="3"/>
      <c r="P4" s="3"/>
      <c r="Q4" s="4"/>
    </row>
    <row r="5" spans="2:27" ht="7.5" customHeight="1" x14ac:dyDescent="0.25">
      <c r="B5" s="5"/>
      <c r="Q5" s="6"/>
    </row>
    <row r="6" spans="2:27" ht="15" customHeight="1" x14ac:dyDescent="0.25">
      <c r="B6" s="7"/>
      <c r="C6" s="40" t="s">
        <v>3</v>
      </c>
      <c r="D6" s="41"/>
      <c r="E6" s="41"/>
      <c r="F6" s="41"/>
      <c r="G6" s="41"/>
      <c r="H6" s="41"/>
      <c r="I6" s="41"/>
      <c r="J6" s="42"/>
      <c r="K6" s="40" t="s">
        <v>4</v>
      </c>
      <c r="L6" s="41"/>
      <c r="M6" s="41"/>
      <c r="N6" s="41"/>
      <c r="O6" s="42"/>
      <c r="P6" s="8"/>
      <c r="Q6" s="9"/>
    </row>
    <row r="7" spans="2:27" x14ac:dyDescent="0.25">
      <c r="B7" s="43" t="s">
        <v>5</v>
      </c>
      <c r="C7" s="45" t="s">
        <v>6</v>
      </c>
      <c r="D7" s="46"/>
      <c r="E7" s="29" t="s">
        <v>7</v>
      </c>
      <c r="F7" s="29" t="s">
        <v>8</v>
      </c>
      <c r="G7" s="29" t="s">
        <v>9</v>
      </c>
      <c r="H7" s="29" t="s">
        <v>10</v>
      </c>
      <c r="I7" s="29" t="s">
        <v>11</v>
      </c>
      <c r="J7" s="29" t="s">
        <v>12</v>
      </c>
      <c r="K7" s="29" t="s">
        <v>13</v>
      </c>
      <c r="L7" s="29" t="s">
        <v>14</v>
      </c>
      <c r="M7" s="29" t="s">
        <v>15</v>
      </c>
      <c r="N7" s="29" t="s">
        <v>16</v>
      </c>
      <c r="O7" s="29" t="s">
        <v>17</v>
      </c>
      <c r="P7" s="31" t="s">
        <v>18</v>
      </c>
      <c r="Q7" s="32" t="s">
        <v>19</v>
      </c>
    </row>
    <row r="8" spans="2:27" x14ac:dyDescent="0.25">
      <c r="B8" s="44"/>
      <c r="C8" s="47"/>
      <c r="D8" s="48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1"/>
      <c r="Q8" s="33"/>
    </row>
    <row r="9" spans="2:27" x14ac:dyDescent="0.25">
      <c r="B9" s="10" t="s">
        <v>21</v>
      </c>
      <c r="C9" s="27" t="s">
        <v>22</v>
      </c>
      <c r="D9" s="28"/>
      <c r="E9" s="21" t="s">
        <v>22</v>
      </c>
      <c r="F9" s="22">
        <v>4000</v>
      </c>
      <c r="G9" s="19" t="s">
        <v>22</v>
      </c>
      <c r="H9" s="21" t="s">
        <v>22</v>
      </c>
      <c r="I9" s="22" t="s">
        <v>22</v>
      </c>
      <c r="J9" s="17">
        <f>F9</f>
        <v>4000</v>
      </c>
      <c r="K9" s="17"/>
      <c r="L9" s="17"/>
      <c r="M9" s="17"/>
      <c r="N9" s="17"/>
      <c r="O9" s="17"/>
      <c r="P9" s="18"/>
      <c r="Q9" s="20"/>
    </row>
    <row r="10" spans="2:27" x14ac:dyDescent="0.25">
      <c r="B10" s="10" t="s">
        <v>21</v>
      </c>
      <c r="C10" s="27" t="s">
        <v>22</v>
      </c>
      <c r="D10" s="28"/>
      <c r="E10" s="21" t="s">
        <v>22</v>
      </c>
      <c r="F10" s="22">
        <v>4000</v>
      </c>
      <c r="G10" s="19" t="s">
        <v>22</v>
      </c>
      <c r="H10" s="21" t="s">
        <v>22</v>
      </c>
      <c r="I10" s="22" t="s">
        <v>22</v>
      </c>
      <c r="J10" s="17">
        <f>F10</f>
        <v>4000</v>
      </c>
      <c r="K10" s="17"/>
      <c r="L10" s="17"/>
      <c r="M10" s="17"/>
      <c r="N10" s="17"/>
      <c r="O10" s="17"/>
      <c r="P10" s="18"/>
      <c r="Q10" s="20"/>
    </row>
    <row r="11" spans="2:27" x14ac:dyDescent="0.25">
      <c r="B11" s="11" t="s">
        <v>23</v>
      </c>
      <c r="C11" s="27" t="s">
        <v>22</v>
      </c>
      <c r="D11" s="28"/>
      <c r="E11" s="21" t="s">
        <v>22</v>
      </c>
      <c r="F11" s="22">
        <f>SUM(F9:F10)</f>
        <v>8000</v>
      </c>
      <c r="G11" s="19" t="s">
        <v>22</v>
      </c>
      <c r="H11" s="21" t="s">
        <v>22</v>
      </c>
      <c r="I11" s="22">
        <v>0</v>
      </c>
      <c r="J11" s="17">
        <f>SUM(J9:J10)</f>
        <v>8000</v>
      </c>
      <c r="K11" s="17">
        <v>1129.7</v>
      </c>
      <c r="L11" s="17">
        <f>ROUND((J11*0.98)*0.05, 2)</f>
        <v>392</v>
      </c>
      <c r="M11" s="17">
        <f>ROUND(J11*0.062, 2)</f>
        <v>496</v>
      </c>
      <c r="N11" s="17">
        <f>ROUND(J11*0.0145, 2)</f>
        <v>116</v>
      </c>
      <c r="O11" s="17">
        <f>ROUND(J11*0.02, 2)</f>
        <v>160</v>
      </c>
      <c r="P11" s="18">
        <v>263</v>
      </c>
      <c r="Q11" s="20">
        <f>J11-K11-L11-M11-N11-O11</f>
        <v>5706.3</v>
      </c>
      <c r="S11" s="26"/>
    </row>
    <row r="12" spans="2:27" x14ac:dyDescent="0.25">
      <c r="B12" s="11"/>
      <c r="C12" s="27"/>
      <c r="D12" s="28"/>
      <c r="E12" s="21"/>
      <c r="F12" s="22"/>
      <c r="G12" s="19"/>
      <c r="H12" s="21"/>
      <c r="I12" s="22"/>
      <c r="J12" s="17"/>
      <c r="K12" s="17"/>
      <c r="L12" s="17"/>
      <c r="M12" s="17"/>
      <c r="N12" s="17"/>
      <c r="O12" s="17"/>
      <c r="P12" s="18"/>
      <c r="Q12" s="20"/>
      <c r="S12" s="26"/>
      <c r="Y12" s="26"/>
      <c r="Z12" s="26"/>
      <c r="AA12" s="26"/>
    </row>
    <row r="13" spans="2:27" x14ac:dyDescent="0.25">
      <c r="B13" s="23" t="s">
        <v>24</v>
      </c>
      <c r="C13" s="27">
        <v>40</v>
      </c>
      <c r="D13" s="28"/>
      <c r="E13" s="21">
        <v>14</v>
      </c>
      <c r="F13" s="22">
        <f>C13*E13</f>
        <v>560</v>
      </c>
      <c r="G13" s="19">
        <v>1</v>
      </c>
      <c r="H13" s="21">
        <f>E13*1.5</f>
        <v>21</v>
      </c>
      <c r="I13" s="22">
        <f>G13*H13</f>
        <v>21</v>
      </c>
      <c r="J13" s="17">
        <f>F13+I13</f>
        <v>581</v>
      </c>
      <c r="K13" s="17"/>
      <c r="L13" s="17"/>
      <c r="M13" s="17"/>
      <c r="N13" s="17"/>
      <c r="O13" s="17"/>
      <c r="P13" s="18"/>
      <c r="Q13" s="20"/>
      <c r="S13" s="26"/>
    </row>
    <row r="14" spans="2:27" x14ac:dyDescent="0.25">
      <c r="B14" s="23" t="s">
        <v>24</v>
      </c>
      <c r="C14" s="27">
        <v>37</v>
      </c>
      <c r="D14" s="28"/>
      <c r="E14" s="21">
        <v>14</v>
      </c>
      <c r="F14" s="22">
        <f>C14*E14</f>
        <v>518</v>
      </c>
      <c r="G14" s="19">
        <v>0</v>
      </c>
      <c r="H14" s="21">
        <f>E14*1.5</f>
        <v>21</v>
      </c>
      <c r="I14" s="22">
        <f>G14*H14</f>
        <v>0</v>
      </c>
      <c r="J14" s="17">
        <f>F14+I14</f>
        <v>518</v>
      </c>
      <c r="K14" s="17"/>
      <c r="L14" s="17"/>
      <c r="M14" s="17"/>
      <c r="N14" s="17"/>
      <c r="O14" s="17"/>
      <c r="P14" s="18"/>
      <c r="Q14" s="20"/>
    </row>
    <row r="15" spans="2:27" x14ac:dyDescent="0.25">
      <c r="B15" s="11" t="s">
        <v>25</v>
      </c>
      <c r="C15" s="27">
        <f>SUM(C13:D14)</f>
        <v>77</v>
      </c>
      <c r="D15" s="28"/>
      <c r="E15" s="25">
        <v>14</v>
      </c>
      <c r="F15" s="24">
        <f t="shared" ref="F15:J15" si="0">SUM(F13:F14)</f>
        <v>1078</v>
      </c>
      <c r="G15" s="19">
        <f t="shared" si="0"/>
        <v>1</v>
      </c>
      <c r="H15" s="25">
        <v>21</v>
      </c>
      <c r="I15" s="24">
        <f t="shared" si="0"/>
        <v>21</v>
      </c>
      <c r="J15" s="24">
        <f t="shared" si="0"/>
        <v>1099</v>
      </c>
      <c r="K15" s="17">
        <v>79</v>
      </c>
      <c r="L15" s="17">
        <f>ROUND((J15)*0.05, 2)</f>
        <v>54.95</v>
      </c>
      <c r="M15" s="17">
        <f>ROUND(J15*0.062, 2)</f>
        <v>68.14</v>
      </c>
      <c r="N15" s="17">
        <f>ROUND(J15*0.0145, 2)</f>
        <v>15.94</v>
      </c>
      <c r="O15" s="17">
        <v>0</v>
      </c>
      <c r="P15" s="18">
        <v>264</v>
      </c>
      <c r="Q15" s="20">
        <f>J15-K15-L15-M15-N15-O15</f>
        <v>880.96999999999991</v>
      </c>
    </row>
    <row r="16" spans="2:27" x14ac:dyDescent="0.25">
      <c r="B16" s="10"/>
      <c r="C16" s="27"/>
      <c r="D16" s="28"/>
      <c r="E16" s="21"/>
      <c r="F16" s="22"/>
      <c r="G16" s="19"/>
      <c r="H16" s="21"/>
      <c r="I16" s="22"/>
      <c r="J16" s="17"/>
      <c r="K16" s="17"/>
      <c r="L16" s="17"/>
      <c r="M16" s="17"/>
      <c r="N16" s="17"/>
      <c r="O16" s="17"/>
      <c r="P16" s="18"/>
      <c r="Q16" s="20"/>
    </row>
    <row r="17" spans="2:17" x14ac:dyDescent="0.25">
      <c r="B17" s="23" t="s">
        <v>26</v>
      </c>
      <c r="C17" s="27">
        <v>24</v>
      </c>
      <c r="D17" s="28"/>
      <c r="E17" s="21">
        <v>12</v>
      </c>
      <c r="F17" s="22">
        <f>C17*E17</f>
        <v>288</v>
      </c>
      <c r="G17" s="19">
        <v>0</v>
      </c>
      <c r="H17" s="21">
        <f>E17*1.5</f>
        <v>18</v>
      </c>
      <c r="I17" s="22">
        <f>G17*H17</f>
        <v>0</v>
      </c>
      <c r="J17" s="17">
        <f>F17+I17</f>
        <v>288</v>
      </c>
      <c r="K17" s="17"/>
      <c r="L17" s="17"/>
      <c r="M17" s="17"/>
      <c r="N17" s="17"/>
      <c r="O17" s="17"/>
      <c r="P17" s="18"/>
      <c r="Q17" s="20"/>
    </row>
    <row r="18" spans="2:17" x14ac:dyDescent="0.25">
      <c r="B18" s="23" t="s">
        <v>26</v>
      </c>
      <c r="C18" s="27">
        <v>38</v>
      </c>
      <c r="D18" s="28"/>
      <c r="E18" s="21">
        <v>12</v>
      </c>
      <c r="F18" s="22">
        <f>C18*E18</f>
        <v>456</v>
      </c>
      <c r="G18" s="19">
        <v>0</v>
      </c>
      <c r="H18" s="21">
        <f>E18*1.5</f>
        <v>18</v>
      </c>
      <c r="I18" s="22">
        <f>G18*H18</f>
        <v>0</v>
      </c>
      <c r="J18" s="17">
        <f>F18+I18</f>
        <v>456</v>
      </c>
      <c r="K18" s="17"/>
      <c r="L18" s="17"/>
      <c r="M18" s="17"/>
      <c r="N18" s="17"/>
      <c r="O18" s="17"/>
      <c r="P18" s="18"/>
      <c r="Q18" s="20"/>
    </row>
    <row r="19" spans="2:17" x14ac:dyDescent="0.25">
      <c r="B19" s="11" t="s">
        <v>27</v>
      </c>
      <c r="C19" s="27">
        <f>SUM(C17:D18)</f>
        <v>62</v>
      </c>
      <c r="D19" s="28"/>
      <c r="E19" s="25">
        <v>12</v>
      </c>
      <c r="F19" s="24">
        <f t="shared" ref="F19" si="1">SUM(F17:F18)</f>
        <v>744</v>
      </c>
      <c r="G19" s="19">
        <f t="shared" ref="G19" si="2">SUM(G17:G18)</f>
        <v>0</v>
      </c>
      <c r="H19" s="25">
        <v>18</v>
      </c>
      <c r="I19" s="24">
        <f t="shared" ref="I19" si="3">SUM(I17:I18)</f>
        <v>0</v>
      </c>
      <c r="J19" s="24">
        <f t="shared" ref="J19" si="4">SUM(J17:J18)</f>
        <v>744</v>
      </c>
      <c r="K19" s="17">
        <v>0</v>
      </c>
      <c r="L19" s="17">
        <f>ROUND((J19)*0.05, 2)</f>
        <v>37.200000000000003</v>
      </c>
      <c r="M19" s="17">
        <f>ROUND(J19*0.062, 2)</f>
        <v>46.13</v>
      </c>
      <c r="N19" s="17">
        <f>ROUND(J19*0.0145, 2)</f>
        <v>10.79</v>
      </c>
      <c r="O19" s="17">
        <v>0</v>
      </c>
      <c r="P19" s="18">
        <v>265</v>
      </c>
      <c r="Q19" s="20">
        <f>J19-K19-L19-M19-N19-O19</f>
        <v>649.88</v>
      </c>
    </row>
    <row r="20" spans="2:17" x14ac:dyDescent="0.25">
      <c r="B20" s="11" t="s">
        <v>20</v>
      </c>
      <c r="C20" s="12"/>
      <c r="D20" s="12"/>
      <c r="E20" s="12"/>
      <c r="F20" s="17">
        <f>F11+F15+F19</f>
        <v>9822</v>
      </c>
      <c r="G20" s="12"/>
      <c r="H20" s="12"/>
      <c r="I20" s="17">
        <f>I11+I15+I19</f>
        <v>21</v>
      </c>
      <c r="J20" s="17">
        <f>J11+J15+J19</f>
        <v>9843</v>
      </c>
      <c r="K20" s="17"/>
      <c r="L20" s="17"/>
      <c r="M20" s="17"/>
      <c r="N20" s="17"/>
      <c r="O20" s="17"/>
      <c r="P20" s="13"/>
      <c r="Q20" s="20"/>
    </row>
    <row r="21" spans="2:17" ht="7.5" customHeight="1" thickBot="1" x14ac:dyDescent="0.3"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6"/>
    </row>
  </sheetData>
  <mergeCells count="31">
    <mergeCell ref="B2:Q2"/>
    <mergeCell ref="C6:J6"/>
    <mergeCell ref="K6:O6"/>
    <mergeCell ref="B7:B8"/>
    <mergeCell ref="C7:D8"/>
    <mergeCell ref="E7:E8"/>
    <mergeCell ref="F7:F8"/>
    <mergeCell ref="G7:G8"/>
    <mergeCell ref="H7:H8"/>
    <mergeCell ref="I7:I8"/>
    <mergeCell ref="P7:P8"/>
    <mergeCell ref="Q7:Q8"/>
    <mergeCell ref="J7:J8"/>
    <mergeCell ref="K7:K8"/>
    <mergeCell ref="L7:L8"/>
    <mergeCell ref="M7:M8"/>
    <mergeCell ref="N7:N8"/>
    <mergeCell ref="O7:O8"/>
    <mergeCell ref="C4:F4"/>
    <mergeCell ref="C3:F3"/>
    <mergeCell ref="C9:D9"/>
    <mergeCell ref="C19:D19"/>
    <mergeCell ref="C10:D10"/>
    <mergeCell ref="C11:D11"/>
    <mergeCell ref="C16:D16"/>
    <mergeCell ref="C17:D17"/>
    <mergeCell ref="C18:D18"/>
    <mergeCell ref="C15:D15"/>
    <mergeCell ref="C14:D14"/>
    <mergeCell ref="C13:D13"/>
    <mergeCell ref="C12:D12"/>
  </mergeCells>
  <pageMargins left="0.7" right="0.7" top="0.75" bottom="0.75" header="0.3" footer="0.3"/>
  <pageSetup scale="7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2873CE56C87144A133B2EBCD3BDA1D" ma:contentTypeVersion="20" ma:contentTypeDescription="Create a new document." ma:contentTypeScope="" ma:versionID="9b54fbad47311ab20a1f05bf89ce0081">
  <xsd:schema xmlns:xsd="http://www.w3.org/2001/XMLSchema" xmlns:xs="http://www.w3.org/2001/XMLSchema" xmlns:p="http://schemas.microsoft.com/office/2006/metadata/properties" xmlns:ns1="http://schemas.microsoft.com/sharepoint/v3" xmlns:ns2="c4c72b89-72ec-411c-a8b5-5fcd668a19e2" xmlns:ns3="e02fc076-8ca2-4386-9cc4-789b8e420814" targetNamespace="http://schemas.microsoft.com/office/2006/metadata/properties" ma:root="true" ma:fieldsID="1b3d89c75b80a505ef7e14649f5a45a8" ns1:_="" ns2:_="" ns3:_="">
    <xsd:import namespace="http://schemas.microsoft.com/sharepoint/v3"/>
    <xsd:import namespace="c4c72b89-72ec-411c-a8b5-5fcd668a19e2"/>
    <xsd:import namespace="e02fc076-8ca2-4386-9cc4-789b8e4208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c72b89-72ec-411c-a8b5-5fcd668a19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a0a0c6b4-8357-47a1-ad8e-efeac89535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2fc076-8ca2-4386-9cc4-789b8e42081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01417089-4730-452d-8ade-1ee82e2d1d49}" ma:internalName="TaxCatchAll" ma:showField="CatchAllData" ma:web="e02fc076-8ca2-4386-9cc4-789b8e4208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c4c72b89-72ec-411c-a8b5-5fcd668a19e2">
      <Terms xmlns="http://schemas.microsoft.com/office/infopath/2007/PartnerControls"/>
    </lcf76f155ced4ddcb4097134ff3c332f>
    <TaxCatchAll xmlns="e02fc076-8ca2-4386-9cc4-789b8e420814" xsi:nil="true"/>
  </documentManagement>
</p:properties>
</file>

<file path=customXml/itemProps1.xml><?xml version="1.0" encoding="utf-8"?>
<ds:datastoreItem xmlns:ds="http://schemas.openxmlformats.org/officeDocument/2006/customXml" ds:itemID="{3D9D9359-049C-4EE7-9BE3-F0043BF5E5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4c72b89-72ec-411c-a8b5-5fcd668a19e2"/>
    <ds:schemaRef ds:uri="e02fc076-8ca2-4386-9cc4-789b8e42081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BCC962F-4148-4719-9F6C-FF8B87767D0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65DF9C4-2F39-49C8-BC16-781F8DF4AAFF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c4c72b89-72ec-411c-a8b5-5fcd668a19e2"/>
    <ds:schemaRef ds:uri="e02fc076-8ca2-4386-9cc4-789b8e42081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20</vt:i4>
      </vt:variant>
    </vt:vector>
  </HeadingPairs>
  <TitlesOfParts>
    <vt:vector size="40" baseType="lpstr">
      <vt:lpstr>Weeks 1-2</vt:lpstr>
      <vt:lpstr>Weeks 3-4</vt:lpstr>
      <vt:lpstr>Weeks 5-6</vt:lpstr>
      <vt:lpstr>Weeks 7-8</vt:lpstr>
      <vt:lpstr>Weeks 9-10</vt:lpstr>
      <vt:lpstr>Weeks 11-12</vt:lpstr>
      <vt:lpstr>Weeks 13-14</vt:lpstr>
      <vt:lpstr>Weeks 15-16</vt:lpstr>
      <vt:lpstr>Weeks 17-18</vt:lpstr>
      <vt:lpstr>Weeks 19-20</vt:lpstr>
      <vt:lpstr>Weeks 21-22</vt:lpstr>
      <vt:lpstr>Weeks 23-24</vt:lpstr>
      <vt:lpstr>Weeks 25-26</vt:lpstr>
      <vt:lpstr>Weeks 27-28</vt:lpstr>
      <vt:lpstr>Weeks 29-30</vt:lpstr>
      <vt:lpstr>Weeks 31-32</vt:lpstr>
      <vt:lpstr>Weeks 33-34</vt:lpstr>
      <vt:lpstr>Weeks 35-36</vt:lpstr>
      <vt:lpstr>Weeks 37-38</vt:lpstr>
      <vt:lpstr>Weeks 39-40</vt:lpstr>
      <vt:lpstr>'Weeks 11-12'!Print_Area</vt:lpstr>
      <vt:lpstr>'Weeks 1-2'!Print_Area</vt:lpstr>
      <vt:lpstr>'Weeks 13-14'!Print_Area</vt:lpstr>
      <vt:lpstr>'Weeks 15-16'!Print_Area</vt:lpstr>
      <vt:lpstr>'Weeks 17-18'!Print_Area</vt:lpstr>
      <vt:lpstr>'Weeks 19-20'!Print_Area</vt:lpstr>
      <vt:lpstr>'Weeks 21-22'!Print_Area</vt:lpstr>
      <vt:lpstr>'Weeks 23-24'!Print_Area</vt:lpstr>
      <vt:lpstr>'Weeks 25-26'!Print_Area</vt:lpstr>
      <vt:lpstr>'Weeks 27-28'!Print_Area</vt:lpstr>
      <vt:lpstr>'Weeks 29-30'!Print_Area</vt:lpstr>
      <vt:lpstr>'Weeks 31-32'!Print_Area</vt:lpstr>
      <vt:lpstr>'Weeks 33-34'!Print_Area</vt:lpstr>
      <vt:lpstr>'Weeks 3-4'!Print_Area</vt:lpstr>
      <vt:lpstr>'Weeks 35-36'!Print_Area</vt:lpstr>
      <vt:lpstr>'Weeks 37-38'!Print_Area</vt:lpstr>
      <vt:lpstr>'Weeks 39-40'!Print_Area</vt:lpstr>
      <vt:lpstr>'Weeks 5-6'!Print_Area</vt:lpstr>
      <vt:lpstr>'Weeks 7-8'!Print_Area</vt:lpstr>
      <vt:lpstr>'Weeks 9-10'!Print_Area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Practice Student</dc:creator>
  <cp:lastModifiedBy>Alex Mummery</cp:lastModifiedBy>
  <cp:lastPrinted>2023-07-25T17:25:51Z</cp:lastPrinted>
  <dcterms:created xsi:type="dcterms:W3CDTF">2014-03-23T13:43:51Z</dcterms:created>
  <dcterms:modified xsi:type="dcterms:W3CDTF">2024-03-13T22:02:43Z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0x010100BF2873CE56C87144A133B2EBCD3BDA1D</vt:lpwstr>
  </property>
</Properties>
</file>